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ON PC\webs\TSV-Br\neueHomepage\bil-faustball\"/>
    </mc:Choice>
  </mc:AlternateContent>
  <bookViews>
    <workbookView xWindow="0" yWindow="0" windowWidth="21600" windowHeight="9885" activeTab="2"/>
  </bookViews>
  <sheets>
    <sheet name="Spielplan w U14 Samstag" sheetId="1" r:id="rId1"/>
    <sheet name="Spielplan w U14 Sonntag" sheetId="2" r:id="rId2"/>
    <sheet name="Mannschaftsliste" sheetId="3" r:id="rId3"/>
  </sheets>
  <externalReferences>
    <externalReference r:id="rId4"/>
  </externalReferences>
  <definedNames>
    <definedName name="_xlnm.Print_Area" localSheetId="0">'Spielplan w U14 Samstag'!$A$1:$AE$47</definedName>
    <definedName name="_xlnm.Print_Area" localSheetId="1">'Spielplan w U14 Sonntag'!$A$1:$V$39</definedName>
  </definedNames>
  <calcPr calcId="152511"/>
</workbook>
</file>

<file path=xl/calcChain.xml><?xml version="1.0" encoding="utf-8"?>
<calcChain xmlns="http://schemas.openxmlformats.org/spreadsheetml/2006/main">
  <c r="G63" i="3" l="1"/>
  <c r="H63" i="3" s="1"/>
  <c r="I40" i="3"/>
  <c r="H40" i="3"/>
  <c r="E40" i="3"/>
  <c r="D40" i="3"/>
  <c r="D38" i="3"/>
  <c r="L38" i="3" s="1"/>
  <c r="G37" i="3"/>
  <c r="D37" i="3"/>
  <c r="E37" i="3" s="1"/>
  <c r="D36" i="3"/>
  <c r="E35" i="3"/>
  <c r="D35" i="3"/>
  <c r="G35" i="3" s="1"/>
  <c r="D34" i="3"/>
  <c r="D33" i="3"/>
  <c r="E33" i="3" s="1"/>
  <c r="D32" i="3"/>
  <c r="E31" i="3"/>
  <c r="D31" i="3"/>
  <c r="B31" i="3"/>
  <c r="D30" i="3"/>
  <c r="D29" i="3"/>
  <c r="E29" i="3" s="1"/>
  <c r="M12" i="3"/>
  <c r="M28" i="3" s="1"/>
  <c r="L12" i="3"/>
  <c r="L28" i="3" s="1"/>
  <c r="G12" i="3"/>
  <c r="I6" i="3"/>
  <c r="G6" i="3"/>
  <c r="K4" i="3"/>
  <c r="I4" i="3"/>
  <c r="G59" i="3" s="1"/>
  <c r="H59" i="3" s="1"/>
  <c r="E4" i="3"/>
  <c r="E2" i="3"/>
  <c r="AG39" i="2"/>
  <c r="AE39" i="2"/>
  <c r="AA39" i="2"/>
  <c r="AD39" i="2" s="1"/>
  <c r="Z39" i="2"/>
  <c r="AJ39" i="2" s="1"/>
  <c r="Y39" i="2"/>
  <c r="AB39" i="2" s="1"/>
  <c r="AH37" i="2"/>
  <c r="AG37" i="2"/>
  <c r="AE37" i="2"/>
  <c r="AA37" i="2"/>
  <c r="AD37" i="2" s="1"/>
  <c r="Z37" i="2"/>
  <c r="AJ37" i="2" s="1"/>
  <c r="Y37" i="2"/>
  <c r="AB37" i="2" s="1"/>
  <c r="AK35" i="2"/>
  <c r="AM35" i="2" s="1"/>
  <c r="AG35" i="2"/>
  <c r="AE35" i="2"/>
  <c r="AC35" i="2"/>
  <c r="AA35" i="2"/>
  <c r="AD35" i="2" s="1"/>
  <c r="Z35" i="2"/>
  <c r="AJ35" i="2" s="1"/>
  <c r="Y35" i="2"/>
  <c r="AB35" i="2" s="1"/>
  <c r="X34" i="2"/>
  <c r="AK33" i="2"/>
  <c r="AM33" i="2" s="1"/>
  <c r="AH33" i="2"/>
  <c r="AG33" i="2"/>
  <c r="AE33" i="2"/>
  <c r="AC33" i="2"/>
  <c r="AA33" i="2"/>
  <c r="AD33" i="2" s="1"/>
  <c r="Z33" i="2"/>
  <c r="AJ33" i="2" s="1"/>
  <c r="Y33" i="2"/>
  <c r="AB33" i="2" s="1"/>
  <c r="AG31" i="2"/>
  <c r="AE31" i="2"/>
  <c r="AA31" i="2"/>
  <c r="AD31" i="2" s="1"/>
  <c r="Z31" i="2"/>
  <c r="AJ31" i="2" s="1"/>
  <c r="Y31" i="2"/>
  <c r="AB31" i="2" s="1"/>
  <c r="AH28" i="2"/>
  <c r="AG28" i="2"/>
  <c r="AE28" i="2"/>
  <c r="AA28" i="2"/>
  <c r="AD28" i="2" s="1"/>
  <c r="Z28" i="2"/>
  <c r="AJ28" i="2" s="1"/>
  <c r="Y28" i="2"/>
  <c r="AB28" i="2" s="1"/>
  <c r="B27" i="2"/>
  <c r="A27" i="2"/>
  <c r="AG26" i="2"/>
  <c r="AE26" i="2"/>
  <c r="AA26" i="2"/>
  <c r="AD26" i="2" s="1"/>
  <c r="Z26" i="2"/>
  <c r="AJ26" i="2" s="1"/>
  <c r="Y26" i="2"/>
  <c r="AB26" i="2" s="1"/>
  <c r="AH24" i="2"/>
  <c r="AG24" i="2"/>
  <c r="AE24" i="2"/>
  <c r="AA24" i="2"/>
  <c r="AD24" i="2" s="1"/>
  <c r="Z24" i="2"/>
  <c r="AJ24" i="2" s="1"/>
  <c r="Y24" i="2"/>
  <c r="AB24" i="2" s="1"/>
  <c r="X23" i="2"/>
  <c r="B23" i="2"/>
  <c r="A23" i="2"/>
  <c r="AH22" i="2"/>
  <c r="AG22" i="2"/>
  <c r="AE22" i="2"/>
  <c r="AA22" i="2"/>
  <c r="AD22" i="2" s="1"/>
  <c r="Z22" i="2"/>
  <c r="AJ22" i="2" s="1"/>
  <c r="Y22" i="2"/>
  <c r="AB22" i="2" s="1"/>
  <c r="X21" i="2"/>
  <c r="AK20" i="2"/>
  <c r="AM20" i="2" s="1"/>
  <c r="AH20" i="2"/>
  <c r="AG20" i="2"/>
  <c r="AE20" i="2"/>
  <c r="AC20" i="2"/>
  <c r="AA20" i="2"/>
  <c r="AD20" i="2" s="1"/>
  <c r="Z20" i="2"/>
  <c r="AJ20" i="2" s="1"/>
  <c r="Y20" i="2"/>
  <c r="AB20" i="2" s="1"/>
  <c r="B19" i="2"/>
  <c r="A19" i="2"/>
  <c r="AK18" i="2"/>
  <c r="E28" i="2" s="1"/>
  <c r="AH18" i="2"/>
  <c r="AG18" i="2"/>
  <c r="AE18" i="2"/>
  <c r="AC18" i="2"/>
  <c r="AA18" i="2"/>
  <c r="AD18" i="2" s="1"/>
  <c r="Z18" i="2"/>
  <c r="AJ18" i="2" s="1"/>
  <c r="Y18" i="2"/>
  <c r="AB18" i="2" s="1"/>
  <c r="G18" i="2"/>
  <c r="S14" i="2"/>
  <c r="E14" i="2"/>
  <c r="G20" i="2" s="1"/>
  <c r="S13" i="2"/>
  <c r="E20" i="2" s="1"/>
  <c r="E13" i="2"/>
  <c r="E18" i="2" s="1"/>
  <c r="S12" i="2"/>
  <c r="G24" i="2" s="1"/>
  <c r="F12" i="2"/>
  <c r="E12" i="2"/>
  <c r="G22" i="2" s="1"/>
  <c r="S11" i="2"/>
  <c r="E22" i="2" s="1"/>
  <c r="E11" i="2"/>
  <c r="E24" i="2" s="1"/>
  <c r="S10" i="2"/>
  <c r="E33" i="2" s="1"/>
  <c r="E10" i="2"/>
  <c r="E31" i="2" s="1"/>
  <c r="H9" i="2"/>
  <c r="K7" i="2"/>
  <c r="X39" i="2" s="1"/>
  <c r="K5" i="2"/>
  <c r="B5" i="2"/>
  <c r="B4" i="2"/>
  <c r="E3" i="2"/>
  <c r="Y50" i="1"/>
  <c r="X50" i="1"/>
  <c r="U50" i="1"/>
  <c r="T50" i="1"/>
  <c r="M50" i="1"/>
  <c r="L50" i="1"/>
  <c r="K50" i="1"/>
  <c r="H50" i="1"/>
  <c r="G50" i="1"/>
  <c r="F50" i="1"/>
  <c r="E50" i="1"/>
  <c r="D50" i="1"/>
  <c r="A50" i="1" s="1"/>
  <c r="C50" i="1"/>
  <c r="B50" i="1"/>
  <c r="Y49" i="1"/>
  <c r="X49" i="1"/>
  <c r="U49" i="1"/>
  <c r="T49" i="1"/>
  <c r="M49" i="1"/>
  <c r="L49" i="1"/>
  <c r="K49" i="1"/>
  <c r="H49" i="1"/>
  <c r="G49" i="1"/>
  <c r="F49" i="1"/>
  <c r="E49" i="1"/>
  <c r="D49" i="1"/>
  <c r="A49" i="1" s="1"/>
  <c r="C49" i="1"/>
  <c r="B49" i="1"/>
  <c r="Y48" i="1"/>
  <c r="X48" i="1"/>
  <c r="U48" i="1"/>
  <c r="T48" i="1"/>
  <c r="M48" i="1"/>
  <c r="L48" i="1"/>
  <c r="K48" i="1"/>
  <c r="H48" i="1"/>
  <c r="G48" i="1"/>
  <c r="F48" i="1"/>
  <c r="E48" i="1"/>
  <c r="D48" i="1"/>
  <c r="A48" i="1" s="1"/>
  <c r="C48" i="1"/>
  <c r="B48" i="1"/>
  <c r="Y47" i="1"/>
  <c r="X47" i="1"/>
  <c r="U47" i="1"/>
  <c r="T47" i="1"/>
  <c r="M47" i="1"/>
  <c r="L47" i="1"/>
  <c r="K47" i="1"/>
  <c r="H47" i="1"/>
  <c r="G47" i="1"/>
  <c r="F47" i="1"/>
  <c r="E47" i="1"/>
  <c r="D47" i="1"/>
  <c r="C47" i="1"/>
  <c r="B47" i="1"/>
  <c r="A47" i="1"/>
  <c r="Y46" i="1"/>
  <c r="X46" i="1"/>
  <c r="U46" i="1"/>
  <c r="T46" i="1"/>
  <c r="M46" i="1"/>
  <c r="L46" i="1"/>
  <c r="K46" i="1"/>
  <c r="H46" i="1"/>
  <c r="G46" i="1"/>
  <c r="F46" i="1"/>
  <c r="E46" i="1"/>
  <c r="D46" i="1"/>
  <c r="A46" i="1" s="1"/>
  <c r="C46" i="1"/>
  <c r="B46" i="1"/>
  <c r="Y45" i="1"/>
  <c r="X45" i="1"/>
  <c r="U45" i="1"/>
  <c r="T45" i="1"/>
  <c r="M45" i="1"/>
  <c r="L45" i="1"/>
  <c r="K45" i="1"/>
  <c r="H45" i="1"/>
  <c r="G45" i="1"/>
  <c r="F45" i="1"/>
  <c r="E45" i="1"/>
  <c r="D45" i="1"/>
  <c r="C45" i="1"/>
  <c r="B45" i="1"/>
  <c r="A45" i="1"/>
  <c r="Y44" i="1"/>
  <c r="X44" i="1"/>
  <c r="U44" i="1"/>
  <c r="T44" i="1"/>
  <c r="M44" i="1"/>
  <c r="L44" i="1"/>
  <c r="K44" i="1"/>
  <c r="H44" i="1"/>
  <c r="G44" i="1"/>
  <c r="F44" i="1"/>
  <c r="E44" i="1"/>
  <c r="D44" i="1"/>
  <c r="A44" i="1" s="1"/>
  <c r="C44" i="1"/>
  <c r="B44" i="1"/>
  <c r="Y43" i="1"/>
  <c r="X43" i="1"/>
  <c r="U43" i="1"/>
  <c r="T43" i="1"/>
  <c r="M43" i="1"/>
  <c r="L43" i="1"/>
  <c r="K43" i="1"/>
  <c r="H43" i="1"/>
  <c r="G43" i="1"/>
  <c r="F43" i="1"/>
  <c r="E43" i="1"/>
  <c r="D43" i="1"/>
  <c r="A43" i="1" s="1"/>
  <c r="C43" i="1"/>
  <c r="B43" i="1"/>
  <c r="Y42" i="1"/>
  <c r="X42" i="1"/>
  <c r="U42" i="1"/>
  <c r="T42" i="1"/>
  <c r="M42" i="1"/>
  <c r="L42" i="1"/>
  <c r="K42" i="1"/>
  <c r="H42" i="1"/>
  <c r="G42" i="1"/>
  <c r="F42" i="1"/>
  <c r="E42" i="1"/>
  <c r="D42" i="1"/>
  <c r="C42" i="1"/>
  <c r="B42" i="1"/>
  <c r="A42" i="1"/>
  <c r="Y41" i="1"/>
  <c r="X41" i="1"/>
  <c r="U41" i="1"/>
  <c r="T41" i="1"/>
  <c r="M41" i="1"/>
  <c r="L41" i="1"/>
  <c r="K41" i="1"/>
  <c r="H41" i="1"/>
  <c r="G41" i="1"/>
  <c r="F41" i="1"/>
  <c r="E41" i="1"/>
  <c r="D41" i="1"/>
  <c r="A41" i="1" s="1"/>
  <c r="C41" i="1"/>
  <c r="B41" i="1"/>
  <c r="Y40" i="1"/>
  <c r="X40" i="1"/>
  <c r="U40" i="1"/>
  <c r="T40" i="1"/>
  <c r="M40" i="1"/>
  <c r="L40" i="1"/>
  <c r="K40" i="1"/>
  <c r="H40" i="1"/>
  <c r="G40" i="1"/>
  <c r="F40" i="1"/>
  <c r="E40" i="1"/>
  <c r="D40" i="1"/>
  <c r="A40" i="1" s="1"/>
  <c r="C40" i="1"/>
  <c r="B40" i="1"/>
  <c r="AH39" i="1"/>
  <c r="AF39" i="1"/>
  <c r="AB39" i="1"/>
  <c r="AE39" i="1" s="1"/>
  <c r="AA39" i="1"/>
  <c r="AK39" i="1" s="1"/>
  <c r="Z39" i="1"/>
  <c r="AC39" i="1" s="1"/>
  <c r="C39" i="1"/>
  <c r="B39" i="1"/>
  <c r="A39" i="1"/>
  <c r="AH38" i="1"/>
  <c r="AF38" i="1"/>
  <c r="AB38" i="1"/>
  <c r="AE38" i="1" s="1"/>
  <c r="AA38" i="1"/>
  <c r="AI38" i="1" s="1"/>
  <c r="Z38" i="1"/>
  <c r="AC38" i="1" s="1"/>
  <c r="A38" i="1"/>
  <c r="AH37" i="1"/>
  <c r="AF37" i="1"/>
  <c r="AE37" i="1"/>
  <c r="AC37" i="1"/>
  <c r="AB37" i="1"/>
  <c r="AA37" i="1"/>
  <c r="AK37" i="1" s="1"/>
  <c r="Z37" i="1"/>
  <c r="C37" i="1"/>
  <c r="B37" i="1"/>
  <c r="A37" i="1"/>
  <c r="AH36" i="1"/>
  <c r="AF36" i="1"/>
  <c r="AB36" i="1"/>
  <c r="AE36" i="1" s="1"/>
  <c r="AA36" i="1"/>
  <c r="AK36" i="1" s="1"/>
  <c r="Z36" i="1"/>
  <c r="AC36" i="1" s="1"/>
  <c r="A36" i="1"/>
  <c r="AH35" i="1"/>
  <c r="AF35" i="1"/>
  <c r="AB35" i="1"/>
  <c r="AE35" i="1" s="1"/>
  <c r="AA35" i="1"/>
  <c r="AK35" i="1" s="1"/>
  <c r="Z35" i="1"/>
  <c r="AC35" i="1" s="1"/>
  <c r="C35" i="1"/>
  <c r="B35" i="1"/>
  <c r="A35" i="1"/>
  <c r="AI34" i="1"/>
  <c r="AL34" i="1" s="1"/>
  <c r="AH34" i="1"/>
  <c r="AF34" i="1"/>
  <c r="AD34" i="1"/>
  <c r="AB34" i="1"/>
  <c r="AE34" i="1" s="1"/>
  <c r="AA34" i="1"/>
  <c r="AK34" i="1" s="1"/>
  <c r="Z34" i="1"/>
  <c r="AC34" i="1" s="1"/>
  <c r="A34" i="1"/>
  <c r="AH33" i="1"/>
  <c r="AF33" i="1"/>
  <c r="AE33" i="1"/>
  <c r="AC33" i="1"/>
  <c r="AB33" i="1"/>
  <c r="AA33" i="1"/>
  <c r="AK33" i="1" s="1"/>
  <c r="Z33" i="1"/>
  <c r="C33" i="1"/>
  <c r="B33" i="1"/>
  <c r="A33" i="1"/>
  <c r="AH32" i="1"/>
  <c r="AF32" i="1"/>
  <c r="AB32" i="1"/>
  <c r="AE32" i="1" s="1"/>
  <c r="AA32" i="1"/>
  <c r="AK32" i="1" s="1"/>
  <c r="Z32" i="1"/>
  <c r="AC32" i="1" s="1"/>
  <c r="A32" i="1"/>
  <c r="AH31" i="1"/>
  <c r="AF31" i="1"/>
  <c r="AB31" i="1"/>
  <c r="AE31" i="1" s="1"/>
  <c r="AA31" i="1"/>
  <c r="AK31" i="1" s="1"/>
  <c r="Z31" i="1"/>
  <c r="AC31" i="1" s="1"/>
  <c r="C31" i="1"/>
  <c r="B31" i="1"/>
  <c r="A31" i="1"/>
  <c r="AI30" i="1"/>
  <c r="AL30" i="1" s="1"/>
  <c r="AH30" i="1"/>
  <c r="AF30" i="1"/>
  <c r="AD30" i="1"/>
  <c r="AB30" i="1"/>
  <c r="AE30" i="1" s="1"/>
  <c r="AA30" i="1"/>
  <c r="AK30" i="1" s="1"/>
  <c r="Z30" i="1"/>
  <c r="AC30" i="1" s="1"/>
  <c r="A30" i="1"/>
  <c r="AH29" i="1"/>
  <c r="AF29" i="1"/>
  <c r="AE29" i="1"/>
  <c r="AC29" i="1"/>
  <c r="AB29" i="1"/>
  <c r="AA29" i="1"/>
  <c r="AK29" i="1" s="1"/>
  <c r="Z29" i="1"/>
  <c r="C29" i="1"/>
  <c r="B29" i="1"/>
  <c r="A29" i="1"/>
  <c r="AH28" i="1"/>
  <c r="AF28" i="1"/>
  <c r="AB28" i="1"/>
  <c r="AE28" i="1" s="1"/>
  <c r="AA28" i="1"/>
  <c r="AK28" i="1" s="1"/>
  <c r="Z28" i="1"/>
  <c r="AC28" i="1" s="1"/>
  <c r="A28" i="1"/>
  <c r="AH27" i="1"/>
  <c r="AF27" i="1"/>
  <c r="AB27" i="1"/>
  <c r="AE27" i="1" s="1"/>
  <c r="AA27" i="1"/>
  <c r="AK27" i="1" s="1"/>
  <c r="Z27" i="1"/>
  <c r="AC27" i="1" s="1"/>
  <c r="C27" i="1"/>
  <c r="B27" i="1"/>
  <c r="A27" i="1"/>
  <c r="AI26" i="1"/>
  <c r="AL26" i="1" s="1"/>
  <c r="AH26" i="1"/>
  <c r="AF26" i="1"/>
  <c r="AD26" i="1"/>
  <c r="AB26" i="1"/>
  <c r="AE26" i="1" s="1"/>
  <c r="AA26" i="1"/>
  <c r="AK26" i="1" s="1"/>
  <c r="Z26" i="1"/>
  <c r="AC26" i="1" s="1"/>
  <c r="A26" i="1"/>
  <c r="AH25" i="1"/>
  <c r="AF25" i="1"/>
  <c r="AE25" i="1"/>
  <c r="AC25" i="1"/>
  <c r="AB25" i="1"/>
  <c r="AA25" i="1"/>
  <c r="AK25" i="1" s="1"/>
  <c r="Z25" i="1"/>
  <c r="C25" i="1"/>
  <c r="B25" i="1"/>
  <c r="A25" i="1"/>
  <c r="AH24" i="1"/>
  <c r="AF24" i="1"/>
  <c r="AB24" i="1"/>
  <c r="AE24" i="1" s="1"/>
  <c r="AA24" i="1"/>
  <c r="AK24" i="1" s="1"/>
  <c r="Z24" i="1"/>
  <c r="AC24" i="1" s="1"/>
  <c r="A24" i="1"/>
  <c r="AH23" i="1"/>
  <c r="AF23" i="1"/>
  <c r="AB23" i="1"/>
  <c r="AE23" i="1" s="1"/>
  <c r="AA23" i="1"/>
  <c r="AK23" i="1" s="1"/>
  <c r="Z23" i="1"/>
  <c r="AC23" i="1" s="1"/>
  <c r="C23" i="1"/>
  <c r="B23" i="1"/>
  <c r="A23" i="1"/>
  <c r="AI22" i="1"/>
  <c r="AL22" i="1" s="1"/>
  <c r="AH22" i="1"/>
  <c r="AF22" i="1"/>
  <c r="AD22" i="1"/>
  <c r="AB22" i="1"/>
  <c r="AE22" i="1" s="1"/>
  <c r="AA22" i="1"/>
  <c r="AK22" i="1" s="1"/>
  <c r="Z22" i="1"/>
  <c r="AC22" i="1" s="1"/>
  <c r="A22" i="1"/>
  <c r="AH21" i="1"/>
  <c r="AF21" i="1"/>
  <c r="AE21" i="1"/>
  <c r="AC21" i="1"/>
  <c r="AB21" i="1"/>
  <c r="AA21" i="1"/>
  <c r="AK21" i="1" s="1"/>
  <c r="Z21" i="1"/>
  <c r="C21" i="1"/>
  <c r="B21" i="1"/>
  <c r="A21" i="1"/>
  <c r="AH20" i="1"/>
  <c r="AF20" i="1"/>
  <c r="AB20" i="1"/>
  <c r="AE20" i="1" s="1"/>
  <c r="AA20" i="1"/>
  <c r="AK20" i="1" s="1"/>
  <c r="Z20" i="1"/>
  <c r="AC20" i="1" s="1"/>
  <c r="A20" i="1"/>
  <c r="U14" i="1"/>
  <c r="T14" i="1"/>
  <c r="H37" i="1" s="1"/>
  <c r="I14" i="1"/>
  <c r="T58" i="1" s="1"/>
  <c r="G14" i="1"/>
  <c r="F14" i="1"/>
  <c r="H36" i="1" s="1"/>
  <c r="U13" i="1"/>
  <c r="T13" i="1"/>
  <c r="H31" i="1" s="1"/>
  <c r="I13" i="1"/>
  <c r="T57" i="1" s="1"/>
  <c r="G13" i="1"/>
  <c r="F13" i="1"/>
  <c r="F36" i="1" s="1"/>
  <c r="X29" i="1" s="1"/>
  <c r="U12" i="1"/>
  <c r="T12" i="1"/>
  <c r="H39" i="1" s="1"/>
  <c r="G12" i="1"/>
  <c r="F12" i="1"/>
  <c r="F28" i="1" s="1"/>
  <c r="X33" i="1" s="1"/>
  <c r="U11" i="1"/>
  <c r="T11" i="1"/>
  <c r="H21" i="1" s="1"/>
  <c r="I11" i="1"/>
  <c r="F58" i="1" s="1"/>
  <c r="G11" i="1"/>
  <c r="F11" i="1"/>
  <c r="F38" i="1" s="1"/>
  <c r="X25" i="1" s="1"/>
  <c r="U10" i="1"/>
  <c r="T10" i="1"/>
  <c r="F35" i="1" s="1"/>
  <c r="I10" i="1"/>
  <c r="F57" i="1" s="1"/>
  <c r="G10" i="1"/>
  <c r="F10" i="1"/>
  <c r="F34" i="1" s="1"/>
  <c r="X28" i="1" s="1"/>
  <c r="J9" i="1"/>
  <c r="K7" i="1"/>
  <c r="Y39" i="1" s="1"/>
  <c r="K5" i="1"/>
  <c r="B5" i="1"/>
  <c r="B4" i="1"/>
  <c r="F3" i="1"/>
  <c r="AN36" i="1" l="1"/>
  <c r="AI28" i="1"/>
  <c r="AL28" i="1" s="1"/>
  <c r="AI32" i="1"/>
  <c r="AL32" i="1" s="1"/>
  <c r="AI36" i="1"/>
  <c r="AL36" i="1" s="1"/>
  <c r="AC22" i="2"/>
  <c r="AK22" i="2"/>
  <c r="E35" i="2" s="1"/>
  <c r="AC24" i="2"/>
  <c r="AK24" i="2"/>
  <c r="AM24" i="2" s="1"/>
  <c r="AH26" i="2"/>
  <c r="X27" i="2"/>
  <c r="AC28" i="2"/>
  <c r="AK28" i="2"/>
  <c r="AM28" i="2" s="1"/>
  <c r="AH31" i="2"/>
  <c r="X36" i="2"/>
  <c r="AC37" i="2"/>
  <c r="AK37" i="2"/>
  <c r="AM37" i="2" s="1"/>
  <c r="AH39" i="2"/>
  <c r="I47" i="3"/>
  <c r="I49" i="3"/>
  <c r="G56" i="3"/>
  <c r="H56" i="3" s="1"/>
  <c r="G60" i="3"/>
  <c r="H60" i="3" s="1"/>
  <c r="AN24" i="1"/>
  <c r="AN32" i="1"/>
  <c r="X30" i="1"/>
  <c r="AI24" i="1"/>
  <c r="AL24" i="1" s="1"/>
  <c r="AD20" i="1"/>
  <c r="AN22" i="1"/>
  <c r="AD24" i="1"/>
  <c r="AN26" i="1"/>
  <c r="AD28" i="1"/>
  <c r="AN30" i="1"/>
  <c r="AD32" i="1"/>
  <c r="AN34" i="1"/>
  <c r="AD36" i="1"/>
  <c r="X25" i="2"/>
  <c r="AC26" i="2"/>
  <c r="AK26" i="2"/>
  <c r="AM26" i="2" s="1"/>
  <c r="X30" i="2"/>
  <c r="AC31" i="2"/>
  <c r="AK31" i="2"/>
  <c r="E39" i="2" s="1"/>
  <c r="X38" i="2"/>
  <c r="AC39" i="2"/>
  <c r="AK39" i="2"/>
  <c r="AM39" i="2" s="1"/>
  <c r="G57" i="3"/>
  <c r="H57" i="3" s="1"/>
  <c r="G61" i="3"/>
  <c r="H61" i="3" s="1"/>
  <c r="AI20" i="1"/>
  <c r="AL20" i="1" s="1"/>
  <c r="X17" i="2"/>
  <c r="X19" i="2"/>
  <c r="X32" i="2"/>
  <c r="AH35" i="2"/>
  <c r="G54" i="3"/>
  <c r="H54" i="3" s="1"/>
  <c r="G58" i="3"/>
  <c r="H58" i="3" s="1"/>
  <c r="G62" i="3"/>
  <c r="H62" i="3" s="1"/>
  <c r="B35" i="3"/>
  <c r="G55" i="3"/>
  <c r="H55" i="3" s="1"/>
  <c r="B37" i="3"/>
  <c r="L37" i="3"/>
  <c r="L35" i="3"/>
  <c r="B33" i="3"/>
  <c r="G33" i="3"/>
  <c r="I45" i="3" s="1"/>
  <c r="G31" i="3"/>
  <c r="I43" i="3" s="1"/>
  <c r="H64" i="3"/>
  <c r="G65" i="3" s="1"/>
  <c r="G27" i="3" s="1"/>
  <c r="B29" i="3"/>
  <c r="G29" i="3"/>
  <c r="I41" i="3" s="1"/>
  <c r="K28" i="3"/>
  <c r="F29" i="3"/>
  <c r="D41" i="3" s="1"/>
  <c r="H29" i="3"/>
  <c r="M29" i="3" s="1"/>
  <c r="B30" i="3"/>
  <c r="E30" i="3"/>
  <c r="G30" i="3"/>
  <c r="I42" i="3" s="1"/>
  <c r="F31" i="3"/>
  <c r="K31" i="3" s="1"/>
  <c r="H31" i="3"/>
  <c r="M31" i="3" s="1"/>
  <c r="B32" i="3"/>
  <c r="E32" i="3"/>
  <c r="G32" i="3"/>
  <c r="I44" i="3" s="1"/>
  <c r="F33" i="3"/>
  <c r="H45" i="3" s="1"/>
  <c r="H33" i="3"/>
  <c r="M33" i="3" s="1"/>
  <c r="B34" i="3"/>
  <c r="E34" i="3"/>
  <c r="G34" i="3"/>
  <c r="I46" i="3" s="1"/>
  <c r="F35" i="3"/>
  <c r="H35" i="3"/>
  <c r="M35" i="3" s="1"/>
  <c r="B36" i="3"/>
  <c r="E36" i="3"/>
  <c r="G36" i="3"/>
  <c r="I48" i="3" s="1"/>
  <c r="F37" i="3"/>
  <c r="K37" i="3" s="1"/>
  <c r="H37" i="3"/>
  <c r="M37" i="3" s="1"/>
  <c r="B38" i="3"/>
  <c r="E38" i="3"/>
  <c r="G38" i="3"/>
  <c r="E50" i="3" s="1"/>
  <c r="K38" i="3"/>
  <c r="N38" i="3" s="1"/>
  <c r="O38" i="3" s="1"/>
  <c r="M38" i="3"/>
  <c r="E43" i="3"/>
  <c r="E45" i="3"/>
  <c r="E46" i="3"/>
  <c r="E47" i="3"/>
  <c r="E49" i="3"/>
  <c r="F30" i="3"/>
  <c r="H42" i="3" s="1"/>
  <c r="K42" i="3" s="1"/>
  <c r="H30" i="3"/>
  <c r="M30" i="3" s="1"/>
  <c r="F32" i="3"/>
  <c r="H44" i="3" s="1"/>
  <c r="H32" i="3"/>
  <c r="M32" i="3" s="1"/>
  <c r="F34" i="3"/>
  <c r="H46" i="3" s="1"/>
  <c r="K46" i="3" s="1"/>
  <c r="H34" i="3"/>
  <c r="M34" i="3" s="1"/>
  <c r="F36" i="3"/>
  <c r="H48" i="3" s="1"/>
  <c r="K48" i="3" s="1"/>
  <c r="H36" i="3"/>
  <c r="M36" i="3" s="1"/>
  <c r="F38" i="3"/>
  <c r="D50" i="3" s="1"/>
  <c r="G50" i="3" s="1"/>
  <c r="H38" i="3"/>
  <c r="D47" i="3"/>
  <c r="G47" i="3" s="1"/>
  <c r="G26" i="2"/>
  <c r="G28" i="2"/>
  <c r="G33" i="2"/>
  <c r="G35" i="2"/>
  <c r="G37" i="2"/>
  <c r="G39" i="2"/>
  <c r="X18" i="2"/>
  <c r="AM18" i="2"/>
  <c r="X20" i="2"/>
  <c r="X22" i="2"/>
  <c r="AM22" i="2"/>
  <c r="X24" i="2"/>
  <c r="E26" i="2"/>
  <c r="X26" i="2"/>
  <c r="X28" i="2"/>
  <c r="X31" i="2"/>
  <c r="AM31" i="2"/>
  <c r="X33" i="2"/>
  <c r="X35" i="2"/>
  <c r="E37" i="2"/>
  <c r="X37" i="2"/>
  <c r="H20" i="1"/>
  <c r="Y20" i="1"/>
  <c r="F21" i="1"/>
  <c r="X22" i="1" s="1"/>
  <c r="AD21" i="1"/>
  <c r="AI21" i="1"/>
  <c r="AL21" i="1" s="1"/>
  <c r="H22" i="1"/>
  <c r="Y22" i="1"/>
  <c r="F23" i="1"/>
  <c r="X23" i="1" s="1"/>
  <c r="AD23" i="1"/>
  <c r="AI23" i="1"/>
  <c r="AL23" i="1" s="1"/>
  <c r="H24" i="1"/>
  <c r="Y24" i="1"/>
  <c r="F25" i="1"/>
  <c r="X26" i="1" s="1"/>
  <c r="AD25" i="1"/>
  <c r="AI25" i="1"/>
  <c r="AL25" i="1" s="1"/>
  <c r="H26" i="1"/>
  <c r="Y26" i="1"/>
  <c r="F27" i="1"/>
  <c r="X34" i="1" s="1"/>
  <c r="AD27" i="1"/>
  <c r="AI27" i="1"/>
  <c r="AL27" i="1" s="1"/>
  <c r="H28" i="1"/>
  <c r="Y28" i="1"/>
  <c r="F29" i="1"/>
  <c r="X35" i="1" s="1"/>
  <c r="AD29" i="1"/>
  <c r="AI29" i="1"/>
  <c r="AL29" i="1" s="1"/>
  <c r="H30" i="1"/>
  <c r="Y30" i="1"/>
  <c r="F31" i="1"/>
  <c r="X38" i="1" s="1"/>
  <c r="AD31" i="1"/>
  <c r="AI31" i="1"/>
  <c r="AL31" i="1" s="1"/>
  <c r="H32" i="1"/>
  <c r="Y32" i="1"/>
  <c r="F33" i="1"/>
  <c r="X39" i="1" s="1"/>
  <c r="AD33" i="1"/>
  <c r="AI33" i="1"/>
  <c r="AL33" i="1" s="1"/>
  <c r="H34" i="1"/>
  <c r="Y34" i="1"/>
  <c r="AD35" i="1"/>
  <c r="AI35" i="1"/>
  <c r="AL35" i="1" s="1"/>
  <c r="Y36" i="1"/>
  <c r="F37" i="1"/>
  <c r="X31" i="1" s="1"/>
  <c r="AD37" i="1"/>
  <c r="AI37" i="1"/>
  <c r="AL37" i="1" s="1"/>
  <c r="H38" i="1"/>
  <c r="Y38" i="1"/>
  <c r="AK38" i="1"/>
  <c r="AN38" i="1" s="1"/>
  <c r="F39" i="1"/>
  <c r="X27" i="1" s="1"/>
  <c r="AD39" i="1"/>
  <c r="AI39" i="1"/>
  <c r="AL39" i="1" s="1"/>
  <c r="F20" i="1"/>
  <c r="X20" i="1" s="1"/>
  <c r="Y21" i="1"/>
  <c r="F22" i="1"/>
  <c r="X21" i="1" s="1"/>
  <c r="H23" i="1"/>
  <c r="Y23" i="1"/>
  <c r="F24" i="1"/>
  <c r="X24" i="1" s="1"/>
  <c r="H25" i="1"/>
  <c r="Y25" i="1"/>
  <c r="F26" i="1"/>
  <c r="X32" i="1" s="1"/>
  <c r="H27" i="1"/>
  <c r="Y27" i="1"/>
  <c r="H29" i="1"/>
  <c r="Y29" i="1"/>
  <c r="F30" i="1"/>
  <c r="X36" i="1" s="1"/>
  <c r="Y31" i="1"/>
  <c r="F32" i="1"/>
  <c r="X37" i="1" s="1"/>
  <c r="H33" i="1"/>
  <c r="Y33" i="1"/>
  <c r="H35" i="1"/>
  <c r="Y35" i="1"/>
  <c r="Y37" i="1"/>
  <c r="AD38" i="1"/>
  <c r="N37" i="3" l="1"/>
  <c r="O37" i="3" s="1"/>
  <c r="G31" i="2"/>
  <c r="D43" i="3"/>
  <c r="G43" i="3" s="1"/>
  <c r="K44" i="3"/>
  <c r="H43" i="3"/>
  <c r="K43" i="3" s="1"/>
  <c r="AN20" i="1"/>
  <c r="K45" i="3"/>
  <c r="AN28" i="1"/>
  <c r="H49" i="3"/>
  <c r="K49" i="3" s="1"/>
  <c r="D49" i="3"/>
  <c r="G49" i="3" s="1"/>
  <c r="K36" i="3"/>
  <c r="N36" i="3" s="1"/>
  <c r="O36" i="3" s="1"/>
  <c r="L36" i="3"/>
  <c r="E48" i="3"/>
  <c r="H47" i="3"/>
  <c r="K47" i="3" s="1"/>
  <c r="K35" i="3"/>
  <c r="N35" i="3" s="1"/>
  <c r="O35" i="3" s="1"/>
  <c r="L34" i="3"/>
  <c r="K34" i="3"/>
  <c r="K33" i="3"/>
  <c r="D45" i="3"/>
  <c r="G45" i="3" s="1"/>
  <c r="L33" i="3"/>
  <c r="E44" i="3"/>
  <c r="L32" i="3"/>
  <c r="K32" i="3"/>
  <c r="N32" i="3" s="1"/>
  <c r="O32" i="3" s="1"/>
  <c r="L31" i="3"/>
  <c r="N31" i="3" s="1"/>
  <c r="O31" i="3" s="1"/>
  <c r="K30" i="3"/>
  <c r="L30" i="3"/>
  <c r="E42" i="3"/>
  <c r="H41" i="3"/>
  <c r="K41" i="3" s="1"/>
  <c r="E41" i="3"/>
  <c r="G41" i="3" s="1"/>
  <c r="K29" i="3"/>
  <c r="L29" i="3"/>
  <c r="D48" i="3"/>
  <c r="G48" i="3" s="1"/>
  <c r="D46" i="3"/>
  <c r="G46" i="3" s="1"/>
  <c r="D44" i="3"/>
  <c r="G44" i="3" s="1"/>
  <c r="D42" i="3"/>
  <c r="G42" i="3" s="1"/>
  <c r="H50" i="3"/>
  <c r="I50" i="3"/>
  <c r="AN39" i="1"/>
  <c r="AN37" i="1"/>
  <c r="AN33" i="1"/>
  <c r="AN29" i="1"/>
  <c r="AN25" i="1"/>
  <c r="AN21" i="1"/>
  <c r="AL38" i="1"/>
  <c r="AN35" i="1"/>
  <c r="AN31" i="1"/>
  <c r="AN27" i="1"/>
  <c r="AN23" i="1"/>
  <c r="N30" i="3" l="1"/>
  <c r="O30" i="3" s="1"/>
  <c r="N29" i="3"/>
  <c r="O29" i="3" s="1"/>
  <c r="N34" i="3"/>
  <c r="O34" i="3" s="1"/>
  <c r="N33" i="3"/>
  <c r="O33" i="3" s="1"/>
  <c r="K50" i="3"/>
</calcChain>
</file>

<file path=xl/sharedStrings.xml><?xml version="1.0" encoding="utf-8"?>
<sst xmlns="http://schemas.openxmlformats.org/spreadsheetml/2006/main" count="458" uniqueCount="113">
  <si>
    <t>Faustball</t>
  </si>
  <si>
    <t xml:space="preserve">          Spielplan      </t>
  </si>
  <si>
    <t>Gruppe A</t>
  </si>
  <si>
    <t>Gruppe B</t>
  </si>
  <si>
    <t>Titelverteidiger: TV Jahn Schneverdingen</t>
  </si>
  <si>
    <t>Dg</t>
  </si>
  <si>
    <t>Zeit</t>
  </si>
  <si>
    <t>Spiel</t>
  </si>
  <si>
    <t>Feld</t>
  </si>
  <si>
    <t>Mannschaft A</t>
  </si>
  <si>
    <t>:</t>
  </si>
  <si>
    <t>Mannschaft B</t>
  </si>
  <si>
    <t>Ergebnis</t>
  </si>
  <si>
    <t>Anschreiber/</t>
  </si>
  <si>
    <t>Schiedsrichter</t>
  </si>
  <si>
    <t>1A</t>
  </si>
  <si>
    <t>2A</t>
  </si>
  <si>
    <t>3A</t>
  </si>
  <si>
    <t>1B</t>
  </si>
  <si>
    <t>2B</t>
  </si>
  <si>
    <t>3B</t>
  </si>
  <si>
    <t>Bälle</t>
  </si>
  <si>
    <t>Sätze</t>
  </si>
  <si>
    <t>Punkte</t>
  </si>
  <si>
    <t>1. Satz</t>
  </si>
  <si>
    <t>2. Satz</t>
  </si>
  <si>
    <t>3. Satz</t>
  </si>
  <si>
    <t>Linienrichter</t>
  </si>
  <si>
    <t>Begrüßung</t>
  </si>
  <si>
    <t>VfL Kellinghusen</t>
  </si>
  <si>
    <t>anschl.</t>
  </si>
  <si>
    <t>Vorrunde Gruppe A</t>
  </si>
  <si>
    <t>Vorrunde Gruppe B</t>
  </si>
  <si>
    <t>1.</t>
  </si>
  <si>
    <t>2.</t>
  </si>
  <si>
    <t xml:space="preserve">         Stand nach der Vorrunde</t>
  </si>
  <si>
    <t>3.</t>
  </si>
  <si>
    <t>4.</t>
  </si>
  <si>
    <t>5.</t>
  </si>
  <si>
    <t>Spielklasse</t>
  </si>
  <si>
    <t>Datum</t>
  </si>
  <si>
    <t>4. Gruppe A</t>
  </si>
  <si>
    <t>5. Gruppe B</t>
  </si>
  <si>
    <t>Platzierung</t>
  </si>
  <si>
    <t>Ausrichter</t>
  </si>
  <si>
    <t>4. Gruppe B</t>
  </si>
  <si>
    <t>5. Gruppe A</t>
  </si>
  <si>
    <t>2. Gruppe B</t>
  </si>
  <si>
    <t>3. Gruppe A</t>
  </si>
  <si>
    <t>Qualifikation</t>
  </si>
  <si>
    <t>2. Gruppe A</t>
  </si>
  <si>
    <t>3. Gruppe B</t>
  </si>
  <si>
    <t>Verlierer Spiel 21</t>
  </si>
  <si>
    <t>Verlierer Spiel 22</t>
  </si>
  <si>
    <t>Platz 9/10</t>
  </si>
  <si>
    <t>Sieger Spiel 21</t>
  </si>
  <si>
    <t>Sieger Spiel 22</t>
  </si>
  <si>
    <t>Platz 7/8</t>
  </si>
  <si>
    <t>kleine Siegerehrung</t>
  </si>
  <si>
    <t>1. Gruppe A</t>
  </si>
  <si>
    <t>Sieger Spiel 23</t>
  </si>
  <si>
    <t>Halbfinale</t>
  </si>
  <si>
    <t>1. Gruppe B</t>
  </si>
  <si>
    <t>Sieger Spiel 24</t>
  </si>
  <si>
    <t>Verlierer Spiel 23</t>
  </si>
  <si>
    <t>Verlierer Spiel 24</t>
  </si>
  <si>
    <t>Platz 5/6</t>
  </si>
  <si>
    <t>Verlierer Spiel 27</t>
  </si>
  <si>
    <t>Verlierer Spiel 28</t>
  </si>
  <si>
    <t>Platz 3/4</t>
  </si>
  <si>
    <t>Sieger Spiel 27</t>
  </si>
  <si>
    <t>Sieger Spiel 28</t>
  </si>
  <si>
    <t>Endspiel</t>
  </si>
  <si>
    <t>Finale</t>
  </si>
  <si>
    <t>/</t>
  </si>
  <si>
    <t>Spielereinsatzliste</t>
  </si>
  <si>
    <t>Verein:</t>
  </si>
  <si>
    <t>Klasse:</t>
  </si>
  <si>
    <t xml:space="preserve">       Stichtag:</t>
  </si>
  <si>
    <t>Nr</t>
  </si>
  <si>
    <t>Mf</t>
  </si>
  <si>
    <t>Name, Vorname</t>
  </si>
  <si>
    <t>Geburtsdatum</t>
  </si>
  <si>
    <t>Spielerpass-Nr.</t>
  </si>
  <si>
    <t>Gültig für die Jahre</t>
  </si>
  <si>
    <t>Spielposition</t>
  </si>
  <si>
    <t>Trainer</t>
  </si>
  <si>
    <t>Betreuer</t>
  </si>
  <si>
    <t>Durchschnittsalter der Mannschaft</t>
  </si>
  <si>
    <t>Jahre</t>
  </si>
  <si>
    <t xml:space="preserve">TSV Breitenberg </t>
  </si>
  <si>
    <t>Magens-Greve, Merlit</t>
  </si>
  <si>
    <t>2011-2015</t>
  </si>
  <si>
    <t>Angriff</t>
  </si>
  <si>
    <t>Scholz, Merle</t>
  </si>
  <si>
    <t>2015-2019</t>
  </si>
  <si>
    <t xml:space="preserve">Abwehr </t>
  </si>
  <si>
    <t xml:space="preserve">Christiansen, Jule </t>
  </si>
  <si>
    <t>Abwehr/Angriff</t>
  </si>
  <si>
    <t>Arndt, Finja</t>
  </si>
  <si>
    <t>Abwehr / Angriff</t>
  </si>
  <si>
    <t>Wittke, Jana</t>
  </si>
  <si>
    <t>Abwehr</t>
  </si>
  <si>
    <t>Moser, Jasmin</t>
  </si>
  <si>
    <t>Abwehr / Zuspiel</t>
  </si>
  <si>
    <t>Kloetzing, Leonie</t>
  </si>
  <si>
    <t>Zuspiel/Abwehr</t>
  </si>
  <si>
    <t>Rückerl, Sarah</t>
  </si>
  <si>
    <t>Westphal, Lisa</t>
  </si>
  <si>
    <t>2012-2016</t>
  </si>
  <si>
    <t>Dörte Plähn</t>
  </si>
  <si>
    <t>x</t>
  </si>
  <si>
    <t xml:space="preserve">Svenja Lingner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</si>
</sst>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h:mm;@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0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0" fillId="0" borderId="0" xfId="0" applyFill="1" applyProtection="1"/>
    <xf numFmtId="1" fontId="2" fillId="0" borderId="0" xfId="0" applyNumberFormat="1" applyFont="1" applyFill="1" applyAlignment="1" applyProtection="1">
      <alignment horizontal="center"/>
    </xf>
    <xf numFmtId="0" fontId="1" fillId="0" borderId="0" xfId="0" applyFont="1" applyFill="1" applyProtection="1"/>
    <xf numFmtId="1" fontId="0" fillId="0" borderId="0" xfId="0" applyNumberFormat="1" applyFill="1" applyProtection="1"/>
    <xf numFmtId="1" fontId="0" fillId="0" borderId="0" xfId="0" applyNumberFormat="1" applyFill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" fontId="4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1" fontId="0" fillId="0" borderId="0" xfId="0" applyNumberFormat="1" applyFill="1" applyAlignment="1" applyProtection="1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/>
    </xf>
    <xf numFmtId="0" fontId="8" fillId="0" borderId="9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20" fontId="2" fillId="0" borderId="0" xfId="0" applyNumberFormat="1" applyFont="1" applyFill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8" fillId="0" borderId="13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/>
    </xf>
    <xf numFmtId="0" fontId="8" fillId="0" borderId="16" xfId="0" applyFont="1" applyFill="1" applyBorder="1" applyAlignment="1" applyProtection="1">
      <alignment horizontal="left"/>
    </xf>
    <xf numFmtId="0" fontId="8" fillId="0" borderId="17" xfId="0" applyFont="1" applyFill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0" fillId="0" borderId="5" xfId="0" applyFill="1" applyBorder="1" applyProtection="1"/>
    <xf numFmtId="1" fontId="0" fillId="0" borderId="5" xfId="0" applyNumberForma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 vertical="center"/>
    </xf>
    <xf numFmtId="165" fontId="7" fillId="2" borderId="8" xfId="0" applyNumberFormat="1" applyFont="1" applyFill="1" applyBorder="1" applyAlignment="1" applyProtection="1">
      <alignment horizontal="center" vertical="center"/>
      <protection locked="0"/>
    </xf>
    <xf numFmtId="1" fontId="2" fillId="0" borderId="26" xfId="0" applyNumberFormat="1" applyFont="1" applyFill="1" applyBorder="1" applyAlignment="1" applyProtection="1">
      <alignment horizontal="center" vertical="center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1" fontId="7" fillId="0" borderId="7" xfId="0" applyNumberFormat="1" applyFont="1" applyFill="1" applyBorder="1" applyAlignment="1" applyProtection="1">
      <alignment horizontal="center"/>
      <protection locked="0"/>
    </xf>
    <xf numFmtId="1" fontId="7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164" fontId="1" fillId="0" borderId="9" xfId="0" applyNumberFormat="1" applyFont="1" applyFill="1" applyBorder="1" applyAlignment="1" applyProtection="1">
      <alignment horizontal="left" vertical="center"/>
    </xf>
    <xf numFmtId="1" fontId="2" fillId="0" borderId="7" xfId="0" applyNumberFormat="1" applyFont="1" applyFill="1" applyBorder="1" applyAlignment="1" applyProtection="1">
      <alignment horizontal="center" vertical="center"/>
    </xf>
    <xf numFmtId="1" fontId="1" fillId="0" borderId="8" xfId="0" applyNumberFormat="1" applyFont="1" applyFill="1" applyBorder="1" applyAlignment="1" applyProtection="1">
      <alignment horizontal="center" vertical="center"/>
    </xf>
    <xf numFmtId="1" fontId="1" fillId="0" borderId="27" xfId="0" applyNumberFormat="1" applyFont="1" applyFill="1" applyBorder="1" applyAlignment="1" applyProtection="1">
      <alignment horizontal="center" vertical="center"/>
    </xf>
    <xf numFmtId="1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/>
    </xf>
    <xf numFmtId="20" fontId="7" fillId="3" borderId="28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20" fontId="10" fillId="0" borderId="15" xfId="0" applyNumberFormat="1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center" vertical="center"/>
    </xf>
    <xf numFmtId="1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</xf>
    <xf numFmtId="164" fontId="1" fillId="0" borderId="17" xfId="0" applyNumberFormat="1" applyFont="1" applyFill="1" applyBorder="1" applyAlignment="1" applyProtection="1">
      <alignment horizontal="left" vertical="center"/>
    </xf>
    <xf numFmtId="1" fontId="2" fillId="0" borderId="15" xfId="0" applyNumberFormat="1" applyFont="1" applyFill="1" applyBorder="1" applyAlignment="1" applyProtection="1">
      <alignment horizontal="center" vertical="center"/>
    </xf>
    <xf numFmtId="1" fontId="1" fillId="0" borderId="16" xfId="0" applyNumberFormat="1" applyFont="1" applyFill="1" applyBorder="1" applyAlignment="1" applyProtection="1">
      <alignment horizontal="center" vertical="center"/>
    </xf>
    <xf numFmtId="1" fontId="1" fillId="0" borderId="29" xfId="0" applyNumberFormat="1" applyFont="1" applyFill="1" applyBorder="1" applyAlignment="1" applyProtection="1">
      <alignment horizontal="center" vertical="center"/>
    </xf>
    <xf numFmtId="1" fontId="1" fillId="0" borderId="17" xfId="0" applyNumberFormat="1" applyFont="1" applyFill="1" applyBorder="1" applyAlignment="1" applyProtection="1">
      <alignment horizontal="center" vertical="center"/>
    </xf>
    <xf numFmtId="20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</xf>
    <xf numFmtId="0" fontId="1" fillId="0" borderId="15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left"/>
    </xf>
    <xf numFmtId="1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4" fillId="0" borderId="0" xfId="0" applyFont="1" applyFill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1" fillId="0" borderId="0" xfId="0" applyFont="1" applyFill="1" applyProtection="1"/>
    <xf numFmtId="0" fontId="2" fillId="0" borderId="30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7" fillId="0" borderId="26" xfId="0" applyFont="1" applyFill="1" applyBorder="1" applyAlignment="1" applyProtection="1">
      <alignment horizontal="center"/>
    </xf>
    <xf numFmtId="0" fontId="12" fillId="0" borderId="27" xfId="0" applyFon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left"/>
    </xf>
    <xf numFmtId="164" fontId="0" fillId="0" borderId="9" xfId="0" applyNumberFormat="1" applyFill="1" applyBorder="1" applyProtection="1"/>
    <xf numFmtId="1" fontId="2" fillId="0" borderId="7" xfId="0" applyNumberFormat="1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7" fillId="0" borderId="29" xfId="0" applyFont="1" applyFill="1" applyBorder="1" applyAlignment="1" applyProtection="1">
      <alignment horizontal="center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37" xfId="0" applyFont="1" applyFill="1" applyBorder="1" applyAlignment="1" applyProtection="1">
      <alignment horizontal="center"/>
      <protection locked="0"/>
    </xf>
    <xf numFmtId="0" fontId="7" fillId="2" borderId="38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left"/>
    </xf>
    <xf numFmtId="164" fontId="0" fillId="0" borderId="17" xfId="0" applyNumberFormat="1" applyFill="1" applyBorder="1" applyProtection="1"/>
    <xf numFmtId="1" fontId="2" fillId="0" borderId="16" xfId="0" applyNumberFormat="1" applyFont="1" applyFill="1" applyBorder="1" applyAlignment="1" applyProtection="1">
      <alignment horizontal="center" vertical="center"/>
    </xf>
    <xf numFmtId="1" fontId="2" fillId="0" borderId="29" xfId="0" applyNumberFormat="1" applyFont="1" applyFill="1" applyBorder="1" applyAlignment="1" applyProtection="1">
      <alignment horizontal="center" vertical="center"/>
    </xf>
    <xf numFmtId="1" fontId="2" fillId="0" borderId="17" xfId="0" applyNumberFormat="1" applyFont="1" applyFill="1" applyBorder="1" applyAlignment="1" applyProtection="1">
      <alignment horizontal="center" vertical="center"/>
    </xf>
    <xf numFmtId="20" fontId="2" fillId="4" borderId="28" xfId="0" applyNumberFormat="1" applyFont="1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/>
    </xf>
    <xf numFmtId="0" fontId="10" fillId="0" borderId="26" xfId="0" applyFont="1" applyFill="1" applyBorder="1" applyAlignment="1" applyProtection="1">
      <alignment horizontal="center" vertical="center"/>
    </xf>
    <xf numFmtId="20" fontId="10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164" fontId="0" fillId="0" borderId="11" xfId="0" applyNumberFormat="1" applyFill="1" applyBorder="1" applyProtection="1"/>
    <xf numFmtId="0" fontId="0" fillId="0" borderId="39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left"/>
    </xf>
    <xf numFmtId="1" fontId="2" fillId="0" borderId="30" xfId="0" applyNumberFormat="1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  <protection locked="0"/>
    </xf>
    <xf numFmtId="1" fontId="0" fillId="0" borderId="0" xfId="0" applyNumberFormat="1" applyFill="1"/>
    <xf numFmtId="0" fontId="0" fillId="0" borderId="0" xfId="0" applyProtection="1"/>
    <xf numFmtId="0" fontId="4" fillId="0" borderId="0" xfId="0" applyFont="1" applyAlignment="1" applyProtection="1">
      <alignment vertical="center"/>
    </xf>
    <xf numFmtId="164" fontId="6" fillId="0" borderId="0" xfId="0" applyNumberFormat="1" applyFont="1" applyProtection="1"/>
    <xf numFmtId="164" fontId="5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Protection="1"/>
    <xf numFmtId="0" fontId="4" fillId="0" borderId="0" xfId="0" applyFont="1" applyProtection="1"/>
    <xf numFmtId="0" fontId="1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0" fillId="0" borderId="28" xfId="0" applyBorder="1" applyProtection="1"/>
    <xf numFmtId="0" fontId="6" fillId="0" borderId="28" xfId="0" applyFont="1" applyBorder="1" applyAlignment="1" applyProtection="1">
      <alignment horizontal="center"/>
    </xf>
    <xf numFmtId="0" fontId="6" fillId="0" borderId="28" xfId="0" applyFont="1" applyBorder="1" applyProtection="1"/>
    <xf numFmtId="14" fontId="0" fillId="0" borderId="0" xfId="0" applyNumberFormat="1" applyProtection="1"/>
    <xf numFmtId="0" fontId="6" fillId="0" borderId="7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</xf>
    <xf numFmtId="0" fontId="15" fillId="0" borderId="13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left"/>
    </xf>
    <xf numFmtId="0" fontId="6" fillId="0" borderId="39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left"/>
    </xf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166" fontId="6" fillId="0" borderId="4" xfId="0" applyNumberFormat="1" applyFont="1" applyBorder="1" applyProtection="1"/>
    <xf numFmtId="0" fontId="6" fillId="0" borderId="5" xfId="0" applyFont="1" applyBorder="1" applyAlignment="1" applyProtection="1">
      <alignment horizontal="center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1" fontId="7" fillId="0" borderId="18" xfId="0" applyNumberFormat="1" applyFont="1" applyFill="1" applyBorder="1" applyAlignment="1" applyProtection="1">
      <alignment horizontal="center" vertical="center"/>
    </xf>
    <xf numFmtId="1" fontId="7" fillId="0" borderId="22" xfId="0" applyNumberFormat="1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 vertical="center"/>
    </xf>
    <xf numFmtId="1" fontId="2" fillId="0" borderId="20" xfId="0" applyNumberFormat="1" applyFont="1" applyFill="1" applyBorder="1" applyAlignment="1" applyProtection="1">
      <alignment horizontal="center" vertical="center"/>
    </xf>
    <xf numFmtId="1" fontId="2" fillId="0" borderId="21" xfId="0" applyNumberFormat="1" applyFont="1" applyFill="1" applyBorder="1" applyAlignment="1" applyProtection="1">
      <alignment horizontal="center" vertical="center"/>
    </xf>
    <xf numFmtId="1" fontId="2" fillId="0" borderId="23" xfId="0" applyNumberFormat="1" applyFont="1" applyFill="1" applyBorder="1" applyAlignment="1" applyProtection="1">
      <alignment horizontal="center" vertical="center"/>
    </xf>
    <xf numFmtId="1" fontId="2" fillId="0" borderId="24" xfId="0" applyNumberFormat="1" applyFont="1" applyFill="1" applyBorder="1" applyAlignment="1" applyProtection="1">
      <alignment horizontal="center" vertical="center"/>
    </xf>
    <xf numFmtId="1" fontId="2" fillId="0" borderId="25" xfId="0" applyNumberFormat="1" applyFont="1" applyFill="1" applyBorder="1" applyAlignment="1" applyProtection="1">
      <alignment horizontal="center" vertical="center"/>
    </xf>
    <xf numFmtId="1" fontId="2" fillId="0" borderId="18" xfId="0" applyNumberFormat="1" applyFont="1" applyFill="1" applyBorder="1" applyAlignment="1" applyProtection="1">
      <alignment horizontal="center" vertical="center"/>
    </xf>
    <xf numFmtId="1" fontId="2" fillId="0" borderId="22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20" fontId="7" fillId="0" borderId="7" xfId="0" applyNumberFormat="1" applyFont="1" applyFill="1" applyBorder="1" applyAlignment="1" applyProtection="1">
      <alignment horizontal="center" vertical="center"/>
      <protection locked="0"/>
    </xf>
    <xf numFmtId="20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/>
    </xf>
    <xf numFmtId="0" fontId="7" fillId="0" borderId="27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 vertical="center"/>
    </xf>
    <xf numFmtId="1" fontId="2" fillId="0" borderId="26" xfId="0" applyNumberFormat="1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1" fontId="7" fillId="0" borderId="26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1" fontId="2" fillId="0" borderId="8" xfId="0" applyNumberFormat="1" applyFont="1" applyFill="1" applyBorder="1" applyAlignment="1" applyProtection="1">
      <alignment horizontal="center"/>
    </xf>
    <xf numFmtId="1" fontId="2" fillId="0" borderId="27" xfId="0" applyNumberFormat="1" applyFont="1" applyFill="1" applyBorder="1" applyAlignment="1" applyProtection="1">
      <alignment horizontal="center"/>
    </xf>
    <xf numFmtId="1" fontId="2" fillId="0" borderId="9" xfId="0" applyNumberFormat="1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/>
    </xf>
    <xf numFmtId="0" fontId="7" fillId="0" borderId="32" xfId="0" applyFont="1" applyFill="1" applyBorder="1" applyAlignment="1" applyProtection="1">
      <alignment horizontal="center"/>
    </xf>
    <xf numFmtId="0" fontId="7" fillId="0" borderId="33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20" fontId="10" fillId="0" borderId="7" xfId="0" applyNumberFormat="1" applyFont="1" applyFill="1" applyBorder="1" applyAlignment="1" applyProtection="1">
      <alignment horizontal="center" vertical="center"/>
      <protection locked="0"/>
    </xf>
    <xf numFmtId="20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39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/>
    </xf>
    <xf numFmtId="1" fontId="2" fillId="0" borderId="39" xfId="0" applyNumberFormat="1" applyFont="1" applyFill="1" applyBorder="1" applyAlignment="1" applyProtection="1">
      <alignment horizontal="center"/>
    </xf>
    <xf numFmtId="1" fontId="2" fillId="0" borderId="40" xfId="0" applyNumberFormat="1" applyFont="1" applyFill="1" applyBorder="1" applyAlignment="1" applyProtection="1">
      <alignment horizontal="center"/>
    </xf>
    <xf numFmtId="1" fontId="2" fillId="0" borderId="41" xfId="0" applyNumberFormat="1" applyFont="1" applyFill="1" applyBorder="1" applyAlignment="1" applyProtection="1">
      <alignment horizontal="center"/>
    </xf>
    <xf numFmtId="0" fontId="7" fillId="0" borderId="30" xfId="0" applyFont="1" applyFill="1" applyBorder="1" applyAlignment="1" applyProtection="1">
      <alignment horizontal="center" vertical="center"/>
    </xf>
    <xf numFmtId="20" fontId="7" fillId="0" borderId="30" xfId="0" applyNumberFormat="1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164" fontId="15" fillId="0" borderId="8" xfId="0" applyNumberFormat="1" applyFont="1" applyBorder="1" applyAlignment="1" applyProtection="1">
      <alignment horizontal="center"/>
      <protection locked="0"/>
    </xf>
    <xf numFmtId="164" fontId="15" fillId="0" borderId="27" xfId="0" applyNumberFormat="1" applyFont="1" applyBorder="1" applyAlignment="1" applyProtection="1">
      <alignment horizontal="center"/>
      <protection locked="0"/>
    </xf>
    <xf numFmtId="1" fontId="15" fillId="0" borderId="8" xfId="0" applyNumberFormat="1" applyFont="1" applyBorder="1" applyAlignment="1" applyProtection="1">
      <alignment horizontal="center"/>
      <protection locked="0"/>
    </xf>
    <xf numFmtId="1" fontId="15" fillId="0" borderId="27" xfId="0" applyNumberFormat="1" applyFont="1" applyBorder="1" applyAlignment="1" applyProtection="1">
      <alignment horizontal="center"/>
      <protection locked="0"/>
    </xf>
    <xf numFmtId="1" fontId="15" fillId="0" borderId="9" xfId="0" applyNumberFormat="1" applyFont="1" applyBorder="1" applyAlignment="1" applyProtection="1">
      <alignment horizontal="center"/>
      <protection locked="0"/>
    </xf>
    <xf numFmtId="49" fontId="15" fillId="0" borderId="8" xfId="0" applyNumberFormat="1" applyFont="1" applyBorder="1" applyAlignment="1" applyProtection="1">
      <alignment horizontal="center"/>
      <protection locked="0"/>
    </xf>
    <xf numFmtId="49" fontId="15" fillId="0" borderId="9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45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164" fontId="15" fillId="0" borderId="13" xfId="0" applyNumberFormat="1" applyFont="1" applyBorder="1" applyAlignment="1" applyProtection="1">
      <alignment horizontal="center"/>
      <protection locked="0"/>
    </xf>
    <xf numFmtId="164" fontId="15" fillId="0" borderId="45" xfId="0" applyNumberFormat="1" applyFont="1" applyBorder="1" applyAlignment="1" applyProtection="1">
      <alignment horizontal="center"/>
      <protection locked="0"/>
    </xf>
    <xf numFmtId="1" fontId="15" fillId="0" borderId="13" xfId="0" applyNumberFormat="1" applyFont="1" applyBorder="1" applyAlignment="1" applyProtection="1">
      <alignment horizontal="center"/>
      <protection locked="0"/>
    </xf>
    <xf numFmtId="1" fontId="15" fillId="0" borderId="45" xfId="0" applyNumberFormat="1" applyFont="1" applyBorder="1" applyAlignment="1" applyProtection="1">
      <alignment horizontal="center"/>
      <protection locked="0"/>
    </xf>
    <xf numFmtId="1" fontId="15" fillId="0" borderId="14" xfId="0" applyNumberFormat="1" applyFont="1" applyBorder="1" applyAlignment="1" applyProtection="1">
      <alignment horizontal="center"/>
      <protection locked="0"/>
    </xf>
    <xf numFmtId="49" fontId="15" fillId="0" borderId="13" xfId="0" applyNumberFormat="1" applyFont="1" applyBorder="1" applyAlignment="1" applyProtection="1">
      <alignment horizontal="center"/>
      <protection locked="0"/>
    </xf>
    <xf numFmtId="49" fontId="15" fillId="0" borderId="14" xfId="0" applyNumberFormat="1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Border="1" applyAlignment="1" applyProtection="1">
      <alignment horizontal="center"/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1" fontId="2" fillId="0" borderId="45" xfId="0" applyNumberFormat="1" applyFont="1" applyBorder="1" applyAlignment="1" applyProtection="1">
      <alignment horizontal="center"/>
      <protection locked="0"/>
    </xf>
    <xf numFmtId="1" fontId="2" fillId="0" borderId="14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27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164" fontId="6" fillId="0" borderId="9" xfId="0" applyNumberFormat="1" applyFont="1" applyBorder="1" applyAlignment="1" applyProtection="1">
      <alignment horizontal="center"/>
      <protection locked="0"/>
    </xf>
    <xf numFmtId="1" fontId="6" fillId="0" borderId="8" xfId="0" applyNumberFormat="1" applyFont="1" applyFill="1" applyBorder="1" applyAlignment="1" applyProtection="1">
      <alignment horizontal="center"/>
      <protection locked="0"/>
    </xf>
    <xf numFmtId="1" fontId="6" fillId="0" borderId="27" xfId="0" applyNumberFormat="1" applyFont="1" applyFill="1" applyBorder="1" applyAlignment="1" applyProtection="1">
      <alignment horizontal="center"/>
      <protection locked="0"/>
    </xf>
    <xf numFmtId="1" fontId="6" fillId="0" borderId="9" xfId="0" applyNumberFormat="1" applyFont="1" applyFill="1" applyBorder="1" applyAlignment="1" applyProtection="1">
      <alignment horizontal="center"/>
      <protection locked="0"/>
    </xf>
    <xf numFmtId="49" fontId="6" fillId="0" borderId="8" xfId="0" applyNumberFormat="1" applyFont="1" applyFill="1" applyBorder="1" applyAlignment="1" applyProtection="1">
      <alignment horizontal="center"/>
      <protection locked="0"/>
    </xf>
    <xf numFmtId="49" fontId="6" fillId="0" borderId="9" xfId="0" applyNumberFormat="1" applyFont="1" applyFill="1" applyBorder="1" applyAlignment="1" applyProtection="1">
      <alignment horizontal="center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164" fontId="6" fillId="0" borderId="16" xfId="0" applyNumberFormat="1" applyFont="1" applyBorder="1" applyAlignment="1" applyProtection="1">
      <alignment horizontal="center"/>
      <protection locked="0"/>
    </xf>
    <xf numFmtId="164" fontId="6" fillId="0" borderId="17" xfId="0" applyNumberFormat="1" applyFont="1" applyBorder="1" applyAlignment="1" applyProtection="1">
      <alignment horizontal="center"/>
      <protection locked="0"/>
    </xf>
    <xf numFmtId="1" fontId="6" fillId="0" borderId="16" xfId="0" applyNumberFormat="1" applyFont="1" applyBorder="1" applyAlignment="1" applyProtection="1">
      <alignment horizontal="center"/>
      <protection locked="0"/>
    </xf>
    <xf numFmtId="1" fontId="6" fillId="0" borderId="29" xfId="0" applyNumberFormat="1" applyFont="1" applyBorder="1" applyAlignment="1" applyProtection="1">
      <alignment horizontal="center"/>
      <protection locked="0"/>
    </xf>
    <xf numFmtId="1" fontId="6" fillId="0" borderId="17" xfId="0" applyNumberFormat="1" applyFont="1" applyBorder="1" applyAlignment="1" applyProtection="1">
      <alignment horizontal="center"/>
      <protection locked="0"/>
    </xf>
    <xf numFmtId="49" fontId="6" fillId="0" borderId="16" xfId="0" applyNumberFormat="1" applyFont="1" applyBorder="1" applyAlignment="1" applyProtection="1">
      <alignment horizontal="center"/>
      <protection locked="0"/>
    </xf>
    <xf numFmtId="49" fontId="6" fillId="0" borderId="17" xfId="0" applyNumberFormat="1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1" fontId="6" fillId="0" borderId="16" xfId="0" applyNumberFormat="1" applyFont="1" applyFill="1" applyBorder="1" applyAlignment="1" applyProtection="1">
      <alignment horizontal="center"/>
      <protection locked="0"/>
    </xf>
    <xf numFmtId="1" fontId="6" fillId="0" borderId="29" xfId="0" applyNumberFormat="1" applyFont="1" applyFill="1" applyBorder="1" applyAlignment="1" applyProtection="1">
      <alignment horizontal="center"/>
      <protection locked="0"/>
    </xf>
    <xf numFmtId="1" fontId="6" fillId="0" borderId="17" xfId="0" applyNumberFormat="1" applyFont="1" applyFill="1" applyBorder="1" applyAlignment="1" applyProtection="1">
      <alignment horizontal="center"/>
      <protection locked="0"/>
    </xf>
    <xf numFmtId="49" fontId="6" fillId="0" borderId="16" xfId="0" applyNumberFormat="1" applyFont="1" applyFill="1" applyBorder="1" applyAlignment="1" applyProtection="1">
      <alignment horizontal="center"/>
      <protection locked="0"/>
    </xf>
    <xf numFmtId="49" fontId="6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7"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619125</xdr:colOff>
      <xdr:row>0</xdr:row>
      <xdr:rowOff>0</xdr:rowOff>
    </xdr:from>
    <xdr:to>
      <xdr:col>22</xdr:col>
      <xdr:colOff>555625</xdr:colOff>
      <xdr:row>6</xdr:row>
      <xdr:rowOff>104775</xdr:rowOff>
    </xdr:to>
    <xdr:pic>
      <xdr:nvPicPr>
        <xdr:cNvPr id="2" name="Picture 159" descr="DFBL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8875" y="0"/>
          <a:ext cx="2238375" cy="116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98425</xdr:colOff>
      <xdr:row>6</xdr:row>
      <xdr:rowOff>104775</xdr:rowOff>
    </xdr:to>
    <xdr:pic>
      <xdr:nvPicPr>
        <xdr:cNvPr id="3" name="Picture 159" descr="DFBL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716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952500</xdr:colOff>
      <xdr:row>6</xdr:row>
      <xdr:rowOff>104775</xdr:rowOff>
    </xdr:to>
    <xdr:pic>
      <xdr:nvPicPr>
        <xdr:cNvPr id="2" name="Picture 159" descr="DFBL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716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444501</xdr:colOff>
      <xdr:row>0</xdr:row>
      <xdr:rowOff>0</xdr:rowOff>
    </xdr:from>
    <xdr:to>
      <xdr:col>21</xdr:col>
      <xdr:colOff>444500</xdr:colOff>
      <xdr:row>6</xdr:row>
      <xdr:rowOff>104775</xdr:rowOff>
    </xdr:to>
    <xdr:pic>
      <xdr:nvPicPr>
        <xdr:cNvPr id="3" name="Picture 159" descr="DFBL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5501" y="0"/>
          <a:ext cx="2301874" cy="116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0</xdr:row>
      <xdr:rowOff>0</xdr:rowOff>
    </xdr:from>
    <xdr:to>
      <xdr:col>14</xdr:col>
      <xdr:colOff>727075</xdr:colOff>
      <xdr:row>3</xdr:row>
      <xdr:rowOff>257175</xdr:rowOff>
    </xdr:to>
    <xdr:pic>
      <xdr:nvPicPr>
        <xdr:cNvPr id="2" name="Picture 160" descr="DFBL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62950" y="0"/>
          <a:ext cx="14954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317500</xdr:colOff>
      <xdr:row>3</xdr:row>
      <xdr:rowOff>257175</xdr:rowOff>
    </xdr:to>
    <xdr:pic>
      <xdr:nvPicPr>
        <xdr:cNvPr id="3" name="Picture 160" descr="DFBL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954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&#246;rte/AppData/Local/Microsoft/Windows/INetCache/Content.Outlook/VERV4QOQ/Spielplan%20DM%20weibl.%20U14%20Kellinghus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Wettkampfbestimmungen"/>
      <sheetName val="Mannschaften"/>
      <sheetName val="Leitung und Ort"/>
      <sheetName val="Spielplan-Sa"/>
      <sheetName val="Spielplan-So"/>
      <sheetName val="Spielbericht"/>
      <sheetName val="Gruppe A"/>
      <sheetName val="Gruppe B"/>
      <sheetName val="Spielereinsatzliste A1"/>
      <sheetName val="Spielereinsatzliste A2"/>
      <sheetName val="Spielereinsatzliste A3"/>
      <sheetName val="Spielereinsatzliste A4"/>
      <sheetName val="Spielereinsatzliste A5"/>
      <sheetName val="Spielereinsatzliste B1"/>
      <sheetName val="Spielereinsatzliste B2"/>
      <sheetName val="Spielereinsatzliste B3"/>
      <sheetName val="Spielereinsatzliste B4"/>
      <sheetName val="Spielereinsatzliste B5"/>
      <sheetName val="Mannschaftsaufstellungen"/>
      <sheetName val="Siegerliste"/>
      <sheetName val="geografische Verteilung"/>
      <sheetName val="Abrechnung"/>
    </sheetNames>
    <sheetDataSet>
      <sheetData sheetId="0"/>
      <sheetData sheetId="1"/>
      <sheetData sheetId="2">
        <row r="2">
          <cell r="D2" t="str">
            <v xml:space="preserve"> Deutsche Meisterschaft der Jugend  Feld   2015</v>
          </cell>
        </row>
        <row r="3">
          <cell r="K3" t="str">
            <v>W U14</v>
          </cell>
          <cell r="U3" t="str">
            <v>01.01.</v>
          </cell>
          <cell r="X3">
            <v>2001</v>
          </cell>
        </row>
        <row r="4">
          <cell r="I4" t="str">
            <v>Kellinghusen</v>
          </cell>
          <cell r="P4">
            <v>42252</v>
          </cell>
          <cell r="T4">
            <v>42253</v>
          </cell>
        </row>
        <row r="5">
          <cell r="A5" t="str">
            <v xml:space="preserve">Ausrichter:     </v>
          </cell>
          <cell r="N5" t="str">
            <v>VfL Kellinghusen</v>
          </cell>
        </row>
        <row r="10">
          <cell r="C10" t="str">
            <v>Nord 1</v>
          </cell>
          <cell r="I10" t="str">
            <v>Nord 3</v>
          </cell>
          <cell r="N10" t="str">
            <v>West 1</v>
          </cell>
          <cell r="S10" t="str">
            <v>Ost 2</v>
          </cell>
          <cell r="X10" t="str">
            <v>Süd 2</v>
          </cell>
        </row>
        <row r="11">
          <cell r="C11" t="str">
            <v>TV Jahn Schneverdingen</v>
          </cell>
          <cell r="I11" t="str">
            <v>Lemwerder TV</v>
          </cell>
          <cell r="N11" t="str">
            <v>TV Waibstadt</v>
          </cell>
          <cell r="S11" t="str">
            <v>TSV Breitenberg</v>
          </cell>
          <cell r="X11" t="str">
            <v>ASV Veitsbronn</v>
          </cell>
        </row>
        <row r="145">
          <cell r="C145" t="str">
            <v>Süd 1</v>
          </cell>
          <cell r="I145" t="str">
            <v>Nord 2</v>
          </cell>
          <cell r="N145" t="str">
            <v>Ost 1</v>
          </cell>
          <cell r="S145" t="str">
            <v>Ausrichter</v>
          </cell>
          <cell r="X145" t="str">
            <v>West 2</v>
          </cell>
        </row>
        <row r="146">
          <cell r="C146" t="str">
            <v>TSV Gärtringen</v>
          </cell>
          <cell r="I146" t="str">
            <v>TSV Bayer o4 Leverkusen</v>
          </cell>
          <cell r="N146" t="str">
            <v>TSV Schülp</v>
          </cell>
          <cell r="S146" t="str">
            <v>VfL Kellinghusen</v>
          </cell>
          <cell r="X146" t="str">
            <v>TSV Karlsdorf</v>
          </cell>
        </row>
        <row r="169">
          <cell r="P169" t="str">
            <v>F30</v>
          </cell>
        </row>
        <row r="170">
          <cell r="P170" t="str">
            <v>M 35</v>
          </cell>
        </row>
        <row r="171">
          <cell r="P171" t="str">
            <v>M 45</v>
          </cell>
        </row>
        <row r="172">
          <cell r="P172" t="str">
            <v>M 55</v>
          </cell>
        </row>
        <row r="173">
          <cell r="P173" t="str">
            <v>M 60</v>
          </cell>
        </row>
      </sheetData>
      <sheetData sheetId="3"/>
      <sheetData sheetId="4">
        <row r="12">
          <cell r="I12" t="str">
            <v>Titelverteidiger: TV Jahn Schneverdingen</v>
          </cell>
        </row>
      </sheetData>
      <sheetData sheetId="5">
        <row r="17">
          <cell r="A17">
            <v>11</v>
          </cell>
          <cell r="B17">
            <v>0.375</v>
          </cell>
          <cell r="C17">
            <v>21</v>
          </cell>
          <cell r="D17">
            <v>3</v>
          </cell>
        </row>
        <row r="18">
          <cell r="E18" t="str">
            <v/>
          </cell>
          <cell r="F18" t="str">
            <v>:</v>
          </cell>
          <cell r="G18" t="str">
            <v/>
          </cell>
          <cell r="K18" t="str">
            <v>:</v>
          </cell>
          <cell r="S18" t="str">
            <v>VfL Kellinghusen</v>
          </cell>
          <cell r="W18" t="str">
            <v>Platzierung</v>
          </cell>
          <cell r="X18">
            <v>42253</v>
          </cell>
        </row>
        <row r="19">
          <cell r="A19">
            <v>11</v>
          </cell>
          <cell r="B19">
            <v>0.375</v>
          </cell>
          <cell r="C19">
            <v>22</v>
          </cell>
          <cell r="D19">
            <v>4</v>
          </cell>
          <cell r="X19">
            <v>42253</v>
          </cell>
        </row>
        <row r="20">
          <cell r="E20" t="str">
            <v/>
          </cell>
          <cell r="F20" t="str">
            <v>:</v>
          </cell>
          <cell r="G20" t="str">
            <v/>
          </cell>
          <cell r="K20" t="str">
            <v>:</v>
          </cell>
          <cell r="S20" t="str">
            <v>VfL Kellinghusen</v>
          </cell>
          <cell r="W20" t="str">
            <v>Platzierung</v>
          </cell>
          <cell r="X20">
            <v>42253</v>
          </cell>
        </row>
        <row r="21">
          <cell r="A21">
            <v>12</v>
          </cell>
          <cell r="B21" t="str">
            <v>anschl.</v>
          </cell>
          <cell r="C21">
            <v>23</v>
          </cell>
          <cell r="D21">
            <v>3</v>
          </cell>
          <cell r="X21">
            <v>42253</v>
          </cell>
        </row>
        <row r="22">
          <cell r="E22" t="str">
            <v/>
          </cell>
          <cell r="F22" t="str">
            <v>:</v>
          </cell>
          <cell r="G22" t="str">
            <v/>
          </cell>
          <cell r="K22" t="str">
            <v>:</v>
          </cell>
          <cell r="S22" t="str">
            <v>VfL Kellinghusen</v>
          </cell>
          <cell r="W22" t="str">
            <v>Qualifikation</v>
          </cell>
          <cell r="X22">
            <v>42253</v>
          </cell>
        </row>
        <row r="23">
          <cell r="A23">
            <v>12</v>
          </cell>
          <cell r="B23" t="str">
            <v>anschl.</v>
          </cell>
          <cell r="C23">
            <v>24</v>
          </cell>
          <cell r="D23">
            <v>4</v>
          </cell>
          <cell r="X23">
            <v>42253</v>
          </cell>
        </row>
        <row r="24">
          <cell r="E24" t="str">
            <v/>
          </cell>
          <cell r="F24" t="str">
            <v>:</v>
          </cell>
          <cell r="G24" t="str">
            <v/>
          </cell>
          <cell r="K24" t="str">
            <v>:</v>
          </cell>
          <cell r="S24" t="str">
            <v>VfL Kellinghusen</v>
          </cell>
          <cell r="W24" t="str">
            <v>Qualifikation</v>
          </cell>
          <cell r="X24">
            <v>42253</v>
          </cell>
        </row>
        <row r="25">
          <cell r="A25">
            <v>13</v>
          </cell>
          <cell r="B25" t="str">
            <v>anschl.</v>
          </cell>
          <cell r="C25">
            <v>25</v>
          </cell>
          <cell r="D25">
            <v>3</v>
          </cell>
          <cell r="X25">
            <v>42253</v>
          </cell>
        </row>
        <row r="26">
          <cell r="E26" t="str">
            <v/>
          </cell>
          <cell r="F26" t="str">
            <v>:</v>
          </cell>
          <cell r="G26" t="str">
            <v/>
          </cell>
          <cell r="K26" t="str">
            <v>:</v>
          </cell>
          <cell r="S26" t="str">
            <v>VfL Kellinghusen</v>
          </cell>
          <cell r="W26" t="str">
            <v>Platz 9/10</v>
          </cell>
          <cell r="X26">
            <v>42253</v>
          </cell>
        </row>
        <row r="27">
          <cell r="A27">
            <v>13</v>
          </cell>
          <cell r="B27" t="str">
            <v>anschl.</v>
          </cell>
          <cell r="C27">
            <v>26</v>
          </cell>
          <cell r="D27">
            <v>4</v>
          </cell>
          <cell r="X27">
            <v>42253</v>
          </cell>
        </row>
        <row r="28">
          <cell r="E28" t="str">
            <v/>
          </cell>
          <cell r="F28" t="str">
            <v>:</v>
          </cell>
          <cell r="G28" t="str">
            <v/>
          </cell>
          <cell r="K28" t="str">
            <v>:</v>
          </cell>
          <cell r="S28" t="str">
            <v>VfL Kellinghusen</v>
          </cell>
          <cell r="W28" t="str">
            <v>Platz 7/8</v>
          </cell>
        </row>
        <row r="30">
          <cell r="A30">
            <v>14</v>
          </cell>
          <cell r="B30" t="str">
            <v>anschl.</v>
          </cell>
          <cell r="C30">
            <v>27</v>
          </cell>
          <cell r="D30">
            <v>3</v>
          </cell>
        </row>
        <row r="31">
          <cell r="E31" t="str">
            <v/>
          </cell>
          <cell r="F31" t="str">
            <v>:</v>
          </cell>
          <cell r="G31" t="str">
            <v/>
          </cell>
          <cell r="K31" t="str">
            <v>:</v>
          </cell>
          <cell r="S31" t="str">
            <v>VfL Kellinghusen</v>
          </cell>
          <cell r="W31" t="str">
            <v>Halbfinale</v>
          </cell>
        </row>
        <row r="32">
          <cell r="C32">
            <v>28</v>
          </cell>
          <cell r="D32">
            <v>4</v>
          </cell>
        </row>
        <row r="33">
          <cell r="E33" t="str">
            <v/>
          </cell>
          <cell r="F33" t="str">
            <v>:</v>
          </cell>
          <cell r="G33" t="str">
            <v/>
          </cell>
          <cell r="K33" t="str">
            <v>:</v>
          </cell>
          <cell r="S33" t="str">
            <v>VfL Kellinghusen</v>
          </cell>
          <cell r="W33" t="str">
            <v>Halbfinale</v>
          </cell>
        </row>
        <row r="34">
          <cell r="A34">
            <v>15</v>
          </cell>
          <cell r="B34" t="str">
            <v>anschl.</v>
          </cell>
          <cell r="C34">
            <v>29</v>
          </cell>
          <cell r="D34">
            <v>3</v>
          </cell>
        </row>
        <row r="35">
          <cell r="E35" t="str">
            <v/>
          </cell>
          <cell r="F35" t="str">
            <v>:</v>
          </cell>
          <cell r="G35" t="str">
            <v/>
          </cell>
          <cell r="K35" t="str">
            <v>:</v>
          </cell>
          <cell r="S35" t="str">
            <v>VfL Kellinghusen</v>
          </cell>
          <cell r="W35" t="str">
            <v>Platz 5/6</v>
          </cell>
        </row>
        <row r="36">
          <cell r="A36">
            <v>16</v>
          </cell>
          <cell r="B36" t="str">
            <v>anschl.</v>
          </cell>
          <cell r="C36">
            <v>30</v>
          </cell>
          <cell r="D36">
            <v>3</v>
          </cell>
        </row>
        <row r="37">
          <cell r="E37" t="str">
            <v/>
          </cell>
          <cell r="F37" t="str">
            <v>:</v>
          </cell>
          <cell r="G37" t="str">
            <v/>
          </cell>
          <cell r="K37" t="str">
            <v>:</v>
          </cell>
          <cell r="W37" t="str">
            <v>Platz 3/4</v>
          </cell>
        </row>
        <row r="38">
          <cell r="A38">
            <v>17</v>
          </cell>
          <cell r="B38" t="str">
            <v>anschl.</v>
          </cell>
          <cell r="C38">
            <v>31</v>
          </cell>
          <cell r="D38">
            <v>3</v>
          </cell>
        </row>
        <row r="39">
          <cell r="E39" t="str">
            <v/>
          </cell>
          <cell r="F39" t="str">
            <v>:</v>
          </cell>
          <cell r="G39" t="str">
            <v/>
          </cell>
          <cell r="K39" t="str">
            <v>:</v>
          </cell>
          <cell r="W39" t="str">
            <v>Finale</v>
          </cell>
        </row>
      </sheetData>
      <sheetData sheetId="6"/>
      <sheetData sheetId="7">
        <row r="26">
          <cell r="AR26">
            <v>0</v>
          </cell>
        </row>
        <row r="31">
          <cell r="J31" t="str">
            <v/>
          </cell>
        </row>
        <row r="32">
          <cell r="J32" t="str">
            <v/>
          </cell>
        </row>
        <row r="33">
          <cell r="J33" t="str">
            <v/>
          </cell>
        </row>
        <row r="34">
          <cell r="J34" t="str">
            <v/>
          </cell>
        </row>
        <row r="35">
          <cell r="J35" t="str">
            <v/>
          </cell>
        </row>
      </sheetData>
      <sheetData sheetId="8">
        <row r="26">
          <cell r="AR26">
            <v>0</v>
          </cell>
        </row>
        <row r="31">
          <cell r="J31" t="str">
            <v/>
          </cell>
        </row>
        <row r="32">
          <cell r="J32" t="str">
            <v/>
          </cell>
        </row>
        <row r="33">
          <cell r="J33" t="str">
            <v/>
          </cell>
        </row>
        <row r="34">
          <cell r="J34" t="str">
            <v/>
          </cell>
        </row>
        <row r="35">
          <cell r="J35" t="str">
            <v/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8"/>
  <sheetViews>
    <sheetView topLeftCell="B1" zoomScaleNormal="100" workbookViewId="0">
      <selection activeCell="W8" sqref="W8"/>
    </sheetView>
  </sheetViews>
  <sheetFormatPr baseColWidth="10" defaultRowHeight="12.75" x14ac:dyDescent="0.2"/>
  <cols>
    <col min="1" max="1" width="5.7109375" style="90" hidden="1" customWidth="1"/>
    <col min="2" max="2" width="4.5703125" style="96" customWidth="1"/>
    <col min="3" max="3" width="9.140625" style="96" bestFit="1" customWidth="1"/>
    <col min="4" max="4" width="7.28515625" style="96" customWidth="1"/>
    <col min="5" max="5" width="5.28515625" style="101" customWidth="1"/>
    <col min="6" max="6" width="21.7109375" style="96" customWidth="1"/>
    <col min="7" max="7" width="0.85546875" style="96" customWidth="1"/>
    <col min="8" max="8" width="10.85546875" style="96" customWidth="1"/>
    <col min="9" max="9" width="2.7109375" style="96" customWidth="1"/>
    <col min="10" max="10" width="10.28515625" style="96" customWidth="1"/>
    <col min="11" max="11" width="4.28515625" style="96" customWidth="1"/>
    <col min="12" max="12" width="1.7109375" style="96" customWidth="1"/>
    <col min="13" max="14" width="4.28515625" style="96" customWidth="1"/>
    <col min="15" max="15" width="1.7109375" style="96" customWidth="1"/>
    <col min="16" max="17" width="4.28515625" style="96" customWidth="1"/>
    <col min="18" max="18" width="1.7109375" style="96" customWidth="1"/>
    <col min="19" max="19" width="4.28515625" style="96" customWidth="1"/>
    <col min="20" max="20" width="21.7109375" style="96" customWidth="1"/>
    <col min="21" max="21" width="10.28515625" style="96" customWidth="1"/>
    <col min="22" max="22" width="2.7109375" style="90" customWidth="1"/>
    <col min="23" max="23" width="10.28515625" style="90" customWidth="1"/>
    <col min="24" max="24" width="25.85546875" style="96" hidden="1" customWidth="1"/>
    <col min="25" max="25" width="11.42578125" style="96" hidden="1" customWidth="1"/>
    <col min="26" max="31" width="4.85546875" style="101" hidden="1" customWidth="1"/>
    <col min="32" max="32" width="5.7109375" style="101" customWidth="1"/>
    <col min="33" max="33" width="1.7109375" style="101" customWidth="1"/>
    <col min="34" max="35" width="5.7109375" style="101" customWidth="1"/>
    <col min="36" max="36" width="1.7109375" style="101" customWidth="1"/>
    <col min="37" max="38" width="5.7109375" style="101" customWidth="1"/>
    <col min="39" max="39" width="1.7109375" style="101" customWidth="1"/>
    <col min="40" max="40" width="5.7109375" style="101" customWidth="1"/>
    <col min="41" max="256" width="11.42578125" style="96"/>
    <col min="257" max="257" width="0" style="96" hidden="1" customWidth="1"/>
    <col min="258" max="258" width="4.5703125" style="96" customWidth="1"/>
    <col min="259" max="259" width="7.28515625" style="96" bestFit="1" customWidth="1"/>
    <col min="260" max="260" width="7.28515625" style="96" customWidth="1"/>
    <col min="261" max="261" width="5.28515625" style="96" customWidth="1"/>
    <col min="262" max="262" width="21.7109375" style="96" customWidth="1"/>
    <col min="263" max="263" width="0.85546875" style="96" customWidth="1"/>
    <col min="264" max="264" width="10.85546875" style="96" customWidth="1"/>
    <col min="265" max="265" width="2.7109375" style="96" customWidth="1"/>
    <col min="266" max="266" width="10.28515625" style="96" customWidth="1"/>
    <col min="267" max="267" width="4.28515625" style="96" customWidth="1"/>
    <col min="268" max="268" width="1.7109375" style="96" customWidth="1"/>
    <col min="269" max="270" width="4.28515625" style="96" customWidth="1"/>
    <col min="271" max="271" width="1.7109375" style="96" customWidth="1"/>
    <col min="272" max="273" width="4.28515625" style="96" customWidth="1"/>
    <col min="274" max="274" width="1.7109375" style="96" customWidth="1"/>
    <col min="275" max="275" width="4.28515625" style="96" customWidth="1"/>
    <col min="276" max="276" width="21.7109375" style="96" customWidth="1"/>
    <col min="277" max="277" width="10.28515625" style="96" customWidth="1"/>
    <col min="278" max="278" width="2.7109375" style="96" customWidth="1"/>
    <col min="279" max="279" width="10.28515625" style="96" customWidth="1"/>
    <col min="280" max="287" width="0" style="96" hidden="1" customWidth="1"/>
    <col min="288" max="288" width="5.7109375" style="96" customWidth="1"/>
    <col min="289" max="289" width="1.7109375" style="96" customWidth="1"/>
    <col min="290" max="291" width="5.7109375" style="96" customWidth="1"/>
    <col min="292" max="292" width="1.7109375" style="96" customWidth="1"/>
    <col min="293" max="294" width="5.7109375" style="96" customWidth="1"/>
    <col min="295" max="295" width="1.7109375" style="96" customWidth="1"/>
    <col min="296" max="296" width="5.7109375" style="96" customWidth="1"/>
    <col min="297" max="512" width="11.42578125" style="96"/>
    <col min="513" max="513" width="0" style="96" hidden="1" customWidth="1"/>
    <col min="514" max="514" width="4.5703125" style="96" customWidth="1"/>
    <col min="515" max="515" width="7.28515625" style="96" bestFit="1" customWidth="1"/>
    <col min="516" max="516" width="7.28515625" style="96" customWidth="1"/>
    <col min="517" max="517" width="5.28515625" style="96" customWidth="1"/>
    <col min="518" max="518" width="21.7109375" style="96" customWidth="1"/>
    <col min="519" max="519" width="0.85546875" style="96" customWidth="1"/>
    <col min="520" max="520" width="10.85546875" style="96" customWidth="1"/>
    <col min="521" max="521" width="2.7109375" style="96" customWidth="1"/>
    <col min="522" max="522" width="10.28515625" style="96" customWidth="1"/>
    <col min="523" max="523" width="4.28515625" style="96" customWidth="1"/>
    <col min="524" max="524" width="1.7109375" style="96" customWidth="1"/>
    <col min="525" max="526" width="4.28515625" style="96" customWidth="1"/>
    <col min="527" max="527" width="1.7109375" style="96" customWidth="1"/>
    <col min="528" max="529" width="4.28515625" style="96" customWidth="1"/>
    <col min="530" max="530" width="1.7109375" style="96" customWidth="1"/>
    <col min="531" max="531" width="4.28515625" style="96" customWidth="1"/>
    <col min="532" max="532" width="21.7109375" style="96" customWidth="1"/>
    <col min="533" max="533" width="10.28515625" style="96" customWidth="1"/>
    <col min="534" max="534" width="2.7109375" style="96" customWidth="1"/>
    <col min="535" max="535" width="10.28515625" style="96" customWidth="1"/>
    <col min="536" max="543" width="0" style="96" hidden="1" customWidth="1"/>
    <col min="544" max="544" width="5.7109375" style="96" customWidth="1"/>
    <col min="545" max="545" width="1.7109375" style="96" customWidth="1"/>
    <col min="546" max="547" width="5.7109375" style="96" customWidth="1"/>
    <col min="548" max="548" width="1.7109375" style="96" customWidth="1"/>
    <col min="549" max="550" width="5.7109375" style="96" customWidth="1"/>
    <col min="551" max="551" width="1.7109375" style="96" customWidth="1"/>
    <col min="552" max="552" width="5.7109375" style="96" customWidth="1"/>
    <col min="553" max="768" width="11.42578125" style="96"/>
    <col min="769" max="769" width="0" style="96" hidden="1" customWidth="1"/>
    <col min="770" max="770" width="4.5703125" style="96" customWidth="1"/>
    <col min="771" max="771" width="7.28515625" style="96" bestFit="1" customWidth="1"/>
    <col min="772" max="772" width="7.28515625" style="96" customWidth="1"/>
    <col min="773" max="773" width="5.28515625" style="96" customWidth="1"/>
    <col min="774" max="774" width="21.7109375" style="96" customWidth="1"/>
    <col min="775" max="775" width="0.85546875" style="96" customWidth="1"/>
    <col min="776" max="776" width="10.85546875" style="96" customWidth="1"/>
    <col min="777" max="777" width="2.7109375" style="96" customWidth="1"/>
    <col min="778" max="778" width="10.28515625" style="96" customWidth="1"/>
    <col min="779" max="779" width="4.28515625" style="96" customWidth="1"/>
    <col min="780" max="780" width="1.7109375" style="96" customWidth="1"/>
    <col min="781" max="782" width="4.28515625" style="96" customWidth="1"/>
    <col min="783" max="783" width="1.7109375" style="96" customWidth="1"/>
    <col min="784" max="785" width="4.28515625" style="96" customWidth="1"/>
    <col min="786" max="786" width="1.7109375" style="96" customWidth="1"/>
    <col min="787" max="787" width="4.28515625" style="96" customWidth="1"/>
    <col min="788" max="788" width="21.7109375" style="96" customWidth="1"/>
    <col min="789" max="789" width="10.28515625" style="96" customWidth="1"/>
    <col min="790" max="790" width="2.7109375" style="96" customWidth="1"/>
    <col min="791" max="791" width="10.28515625" style="96" customWidth="1"/>
    <col min="792" max="799" width="0" style="96" hidden="1" customWidth="1"/>
    <col min="800" max="800" width="5.7109375" style="96" customWidth="1"/>
    <col min="801" max="801" width="1.7109375" style="96" customWidth="1"/>
    <col min="802" max="803" width="5.7109375" style="96" customWidth="1"/>
    <col min="804" max="804" width="1.7109375" style="96" customWidth="1"/>
    <col min="805" max="806" width="5.7109375" style="96" customWidth="1"/>
    <col min="807" max="807" width="1.7109375" style="96" customWidth="1"/>
    <col min="808" max="808" width="5.7109375" style="96" customWidth="1"/>
    <col min="809" max="1024" width="11.42578125" style="96"/>
    <col min="1025" max="1025" width="0" style="96" hidden="1" customWidth="1"/>
    <col min="1026" max="1026" width="4.5703125" style="96" customWidth="1"/>
    <col min="1027" max="1027" width="7.28515625" style="96" bestFit="1" customWidth="1"/>
    <col min="1028" max="1028" width="7.28515625" style="96" customWidth="1"/>
    <col min="1029" max="1029" width="5.28515625" style="96" customWidth="1"/>
    <col min="1030" max="1030" width="21.7109375" style="96" customWidth="1"/>
    <col min="1031" max="1031" width="0.85546875" style="96" customWidth="1"/>
    <col min="1032" max="1032" width="10.85546875" style="96" customWidth="1"/>
    <col min="1033" max="1033" width="2.7109375" style="96" customWidth="1"/>
    <col min="1034" max="1034" width="10.28515625" style="96" customWidth="1"/>
    <col min="1035" max="1035" width="4.28515625" style="96" customWidth="1"/>
    <col min="1036" max="1036" width="1.7109375" style="96" customWidth="1"/>
    <col min="1037" max="1038" width="4.28515625" style="96" customWidth="1"/>
    <col min="1039" max="1039" width="1.7109375" style="96" customWidth="1"/>
    <col min="1040" max="1041" width="4.28515625" style="96" customWidth="1"/>
    <col min="1042" max="1042" width="1.7109375" style="96" customWidth="1"/>
    <col min="1043" max="1043" width="4.28515625" style="96" customWidth="1"/>
    <col min="1044" max="1044" width="21.7109375" style="96" customWidth="1"/>
    <col min="1045" max="1045" width="10.28515625" style="96" customWidth="1"/>
    <col min="1046" max="1046" width="2.7109375" style="96" customWidth="1"/>
    <col min="1047" max="1047" width="10.28515625" style="96" customWidth="1"/>
    <col min="1048" max="1055" width="0" style="96" hidden="1" customWidth="1"/>
    <col min="1056" max="1056" width="5.7109375" style="96" customWidth="1"/>
    <col min="1057" max="1057" width="1.7109375" style="96" customWidth="1"/>
    <col min="1058" max="1059" width="5.7109375" style="96" customWidth="1"/>
    <col min="1060" max="1060" width="1.7109375" style="96" customWidth="1"/>
    <col min="1061" max="1062" width="5.7109375" style="96" customWidth="1"/>
    <col min="1063" max="1063" width="1.7109375" style="96" customWidth="1"/>
    <col min="1064" max="1064" width="5.7109375" style="96" customWidth="1"/>
    <col min="1065" max="1280" width="11.42578125" style="96"/>
    <col min="1281" max="1281" width="0" style="96" hidden="1" customWidth="1"/>
    <col min="1282" max="1282" width="4.5703125" style="96" customWidth="1"/>
    <col min="1283" max="1283" width="7.28515625" style="96" bestFit="1" customWidth="1"/>
    <col min="1284" max="1284" width="7.28515625" style="96" customWidth="1"/>
    <col min="1285" max="1285" width="5.28515625" style="96" customWidth="1"/>
    <col min="1286" max="1286" width="21.7109375" style="96" customWidth="1"/>
    <col min="1287" max="1287" width="0.85546875" style="96" customWidth="1"/>
    <col min="1288" max="1288" width="10.85546875" style="96" customWidth="1"/>
    <col min="1289" max="1289" width="2.7109375" style="96" customWidth="1"/>
    <col min="1290" max="1290" width="10.28515625" style="96" customWidth="1"/>
    <col min="1291" max="1291" width="4.28515625" style="96" customWidth="1"/>
    <col min="1292" max="1292" width="1.7109375" style="96" customWidth="1"/>
    <col min="1293" max="1294" width="4.28515625" style="96" customWidth="1"/>
    <col min="1295" max="1295" width="1.7109375" style="96" customWidth="1"/>
    <col min="1296" max="1297" width="4.28515625" style="96" customWidth="1"/>
    <col min="1298" max="1298" width="1.7109375" style="96" customWidth="1"/>
    <col min="1299" max="1299" width="4.28515625" style="96" customWidth="1"/>
    <col min="1300" max="1300" width="21.7109375" style="96" customWidth="1"/>
    <col min="1301" max="1301" width="10.28515625" style="96" customWidth="1"/>
    <col min="1302" max="1302" width="2.7109375" style="96" customWidth="1"/>
    <col min="1303" max="1303" width="10.28515625" style="96" customWidth="1"/>
    <col min="1304" max="1311" width="0" style="96" hidden="1" customWidth="1"/>
    <col min="1312" max="1312" width="5.7109375" style="96" customWidth="1"/>
    <col min="1313" max="1313" width="1.7109375" style="96" customWidth="1"/>
    <col min="1314" max="1315" width="5.7109375" style="96" customWidth="1"/>
    <col min="1316" max="1316" width="1.7109375" style="96" customWidth="1"/>
    <col min="1317" max="1318" width="5.7109375" style="96" customWidth="1"/>
    <col min="1319" max="1319" width="1.7109375" style="96" customWidth="1"/>
    <col min="1320" max="1320" width="5.7109375" style="96" customWidth="1"/>
    <col min="1321" max="1536" width="11.42578125" style="96"/>
    <col min="1537" max="1537" width="0" style="96" hidden="1" customWidth="1"/>
    <col min="1538" max="1538" width="4.5703125" style="96" customWidth="1"/>
    <col min="1539" max="1539" width="7.28515625" style="96" bestFit="1" customWidth="1"/>
    <col min="1540" max="1540" width="7.28515625" style="96" customWidth="1"/>
    <col min="1541" max="1541" width="5.28515625" style="96" customWidth="1"/>
    <col min="1542" max="1542" width="21.7109375" style="96" customWidth="1"/>
    <col min="1543" max="1543" width="0.85546875" style="96" customWidth="1"/>
    <col min="1544" max="1544" width="10.85546875" style="96" customWidth="1"/>
    <col min="1545" max="1545" width="2.7109375" style="96" customWidth="1"/>
    <col min="1546" max="1546" width="10.28515625" style="96" customWidth="1"/>
    <col min="1547" max="1547" width="4.28515625" style="96" customWidth="1"/>
    <col min="1548" max="1548" width="1.7109375" style="96" customWidth="1"/>
    <col min="1549" max="1550" width="4.28515625" style="96" customWidth="1"/>
    <col min="1551" max="1551" width="1.7109375" style="96" customWidth="1"/>
    <col min="1552" max="1553" width="4.28515625" style="96" customWidth="1"/>
    <col min="1554" max="1554" width="1.7109375" style="96" customWidth="1"/>
    <col min="1555" max="1555" width="4.28515625" style="96" customWidth="1"/>
    <col min="1556" max="1556" width="21.7109375" style="96" customWidth="1"/>
    <col min="1557" max="1557" width="10.28515625" style="96" customWidth="1"/>
    <col min="1558" max="1558" width="2.7109375" style="96" customWidth="1"/>
    <col min="1559" max="1559" width="10.28515625" style="96" customWidth="1"/>
    <col min="1560" max="1567" width="0" style="96" hidden="1" customWidth="1"/>
    <col min="1568" max="1568" width="5.7109375" style="96" customWidth="1"/>
    <col min="1569" max="1569" width="1.7109375" style="96" customWidth="1"/>
    <col min="1570" max="1571" width="5.7109375" style="96" customWidth="1"/>
    <col min="1572" max="1572" width="1.7109375" style="96" customWidth="1"/>
    <col min="1573" max="1574" width="5.7109375" style="96" customWidth="1"/>
    <col min="1575" max="1575" width="1.7109375" style="96" customWidth="1"/>
    <col min="1576" max="1576" width="5.7109375" style="96" customWidth="1"/>
    <col min="1577" max="1792" width="11.42578125" style="96"/>
    <col min="1793" max="1793" width="0" style="96" hidden="1" customWidth="1"/>
    <col min="1794" max="1794" width="4.5703125" style="96" customWidth="1"/>
    <col min="1795" max="1795" width="7.28515625" style="96" bestFit="1" customWidth="1"/>
    <col min="1796" max="1796" width="7.28515625" style="96" customWidth="1"/>
    <col min="1797" max="1797" width="5.28515625" style="96" customWidth="1"/>
    <col min="1798" max="1798" width="21.7109375" style="96" customWidth="1"/>
    <col min="1799" max="1799" width="0.85546875" style="96" customWidth="1"/>
    <col min="1800" max="1800" width="10.85546875" style="96" customWidth="1"/>
    <col min="1801" max="1801" width="2.7109375" style="96" customWidth="1"/>
    <col min="1802" max="1802" width="10.28515625" style="96" customWidth="1"/>
    <col min="1803" max="1803" width="4.28515625" style="96" customWidth="1"/>
    <col min="1804" max="1804" width="1.7109375" style="96" customWidth="1"/>
    <col min="1805" max="1806" width="4.28515625" style="96" customWidth="1"/>
    <col min="1807" max="1807" width="1.7109375" style="96" customWidth="1"/>
    <col min="1808" max="1809" width="4.28515625" style="96" customWidth="1"/>
    <col min="1810" max="1810" width="1.7109375" style="96" customWidth="1"/>
    <col min="1811" max="1811" width="4.28515625" style="96" customWidth="1"/>
    <col min="1812" max="1812" width="21.7109375" style="96" customWidth="1"/>
    <col min="1813" max="1813" width="10.28515625" style="96" customWidth="1"/>
    <col min="1814" max="1814" width="2.7109375" style="96" customWidth="1"/>
    <col min="1815" max="1815" width="10.28515625" style="96" customWidth="1"/>
    <col min="1816" max="1823" width="0" style="96" hidden="1" customWidth="1"/>
    <col min="1824" max="1824" width="5.7109375" style="96" customWidth="1"/>
    <col min="1825" max="1825" width="1.7109375" style="96" customWidth="1"/>
    <col min="1826" max="1827" width="5.7109375" style="96" customWidth="1"/>
    <col min="1828" max="1828" width="1.7109375" style="96" customWidth="1"/>
    <col min="1829" max="1830" width="5.7109375" style="96" customWidth="1"/>
    <col min="1831" max="1831" width="1.7109375" style="96" customWidth="1"/>
    <col min="1832" max="1832" width="5.7109375" style="96" customWidth="1"/>
    <col min="1833" max="2048" width="11.42578125" style="96"/>
    <col min="2049" max="2049" width="0" style="96" hidden="1" customWidth="1"/>
    <col min="2050" max="2050" width="4.5703125" style="96" customWidth="1"/>
    <col min="2051" max="2051" width="7.28515625" style="96" bestFit="1" customWidth="1"/>
    <col min="2052" max="2052" width="7.28515625" style="96" customWidth="1"/>
    <col min="2053" max="2053" width="5.28515625" style="96" customWidth="1"/>
    <col min="2054" max="2054" width="21.7109375" style="96" customWidth="1"/>
    <col min="2055" max="2055" width="0.85546875" style="96" customWidth="1"/>
    <col min="2056" max="2056" width="10.85546875" style="96" customWidth="1"/>
    <col min="2057" max="2057" width="2.7109375" style="96" customWidth="1"/>
    <col min="2058" max="2058" width="10.28515625" style="96" customWidth="1"/>
    <col min="2059" max="2059" width="4.28515625" style="96" customWidth="1"/>
    <col min="2060" max="2060" width="1.7109375" style="96" customWidth="1"/>
    <col min="2061" max="2062" width="4.28515625" style="96" customWidth="1"/>
    <col min="2063" max="2063" width="1.7109375" style="96" customWidth="1"/>
    <col min="2064" max="2065" width="4.28515625" style="96" customWidth="1"/>
    <col min="2066" max="2066" width="1.7109375" style="96" customWidth="1"/>
    <col min="2067" max="2067" width="4.28515625" style="96" customWidth="1"/>
    <col min="2068" max="2068" width="21.7109375" style="96" customWidth="1"/>
    <col min="2069" max="2069" width="10.28515625" style="96" customWidth="1"/>
    <col min="2070" max="2070" width="2.7109375" style="96" customWidth="1"/>
    <col min="2071" max="2071" width="10.28515625" style="96" customWidth="1"/>
    <col min="2072" max="2079" width="0" style="96" hidden="1" customWidth="1"/>
    <col min="2080" max="2080" width="5.7109375" style="96" customWidth="1"/>
    <col min="2081" max="2081" width="1.7109375" style="96" customWidth="1"/>
    <col min="2082" max="2083" width="5.7109375" style="96" customWidth="1"/>
    <col min="2084" max="2084" width="1.7109375" style="96" customWidth="1"/>
    <col min="2085" max="2086" width="5.7109375" style="96" customWidth="1"/>
    <col min="2087" max="2087" width="1.7109375" style="96" customWidth="1"/>
    <col min="2088" max="2088" width="5.7109375" style="96" customWidth="1"/>
    <col min="2089" max="2304" width="11.42578125" style="96"/>
    <col min="2305" max="2305" width="0" style="96" hidden="1" customWidth="1"/>
    <col min="2306" max="2306" width="4.5703125" style="96" customWidth="1"/>
    <col min="2307" max="2307" width="7.28515625" style="96" bestFit="1" customWidth="1"/>
    <col min="2308" max="2308" width="7.28515625" style="96" customWidth="1"/>
    <col min="2309" max="2309" width="5.28515625" style="96" customWidth="1"/>
    <col min="2310" max="2310" width="21.7109375" style="96" customWidth="1"/>
    <col min="2311" max="2311" width="0.85546875" style="96" customWidth="1"/>
    <col min="2312" max="2312" width="10.85546875" style="96" customWidth="1"/>
    <col min="2313" max="2313" width="2.7109375" style="96" customWidth="1"/>
    <col min="2314" max="2314" width="10.28515625" style="96" customWidth="1"/>
    <col min="2315" max="2315" width="4.28515625" style="96" customWidth="1"/>
    <col min="2316" max="2316" width="1.7109375" style="96" customWidth="1"/>
    <col min="2317" max="2318" width="4.28515625" style="96" customWidth="1"/>
    <col min="2319" max="2319" width="1.7109375" style="96" customWidth="1"/>
    <col min="2320" max="2321" width="4.28515625" style="96" customWidth="1"/>
    <col min="2322" max="2322" width="1.7109375" style="96" customWidth="1"/>
    <col min="2323" max="2323" width="4.28515625" style="96" customWidth="1"/>
    <col min="2324" max="2324" width="21.7109375" style="96" customWidth="1"/>
    <col min="2325" max="2325" width="10.28515625" style="96" customWidth="1"/>
    <col min="2326" max="2326" width="2.7109375" style="96" customWidth="1"/>
    <col min="2327" max="2327" width="10.28515625" style="96" customWidth="1"/>
    <col min="2328" max="2335" width="0" style="96" hidden="1" customWidth="1"/>
    <col min="2336" max="2336" width="5.7109375" style="96" customWidth="1"/>
    <col min="2337" max="2337" width="1.7109375" style="96" customWidth="1"/>
    <col min="2338" max="2339" width="5.7109375" style="96" customWidth="1"/>
    <col min="2340" max="2340" width="1.7109375" style="96" customWidth="1"/>
    <col min="2341" max="2342" width="5.7109375" style="96" customWidth="1"/>
    <col min="2343" max="2343" width="1.7109375" style="96" customWidth="1"/>
    <col min="2344" max="2344" width="5.7109375" style="96" customWidth="1"/>
    <col min="2345" max="2560" width="11.42578125" style="96"/>
    <col min="2561" max="2561" width="0" style="96" hidden="1" customWidth="1"/>
    <col min="2562" max="2562" width="4.5703125" style="96" customWidth="1"/>
    <col min="2563" max="2563" width="7.28515625" style="96" bestFit="1" customWidth="1"/>
    <col min="2564" max="2564" width="7.28515625" style="96" customWidth="1"/>
    <col min="2565" max="2565" width="5.28515625" style="96" customWidth="1"/>
    <col min="2566" max="2566" width="21.7109375" style="96" customWidth="1"/>
    <col min="2567" max="2567" width="0.85546875" style="96" customWidth="1"/>
    <col min="2568" max="2568" width="10.85546875" style="96" customWidth="1"/>
    <col min="2569" max="2569" width="2.7109375" style="96" customWidth="1"/>
    <col min="2570" max="2570" width="10.28515625" style="96" customWidth="1"/>
    <col min="2571" max="2571" width="4.28515625" style="96" customWidth="1"/>
    <col min="2572" max="2572" width="1.7109375" style="96" customWidth="1"/>
    <col min="2573" max="2574" width="4.28515625" style="96" customWidth="1"/>
    <col min="2575" max="2575" width="1.7109375" style="96" customWidth="1"/>
    <col min="2576" max="2577" width="4.28515625" style="96" customWidth="1"/>
    <col min="2578" max="2578" width="1.7109375" style="96" customWidth="1"/>
    <col min="2579" max="2579" width="4.28515625" style="96" customWidth="1"/>
    <col min="2580" max="2580" width="21.7109375" style="96" customWidth="1"/>
    <col min="2581" max="2581" width="10.28515625" style="96" customWidth="1"/>
    <col min="2582" max="2582" width="2.7109375" style="96" customWidth="1"/>
    <col min="2583" max="2583" width="10.28515625" style="96" customWidth="1"/>
    <col min="2584" max="2591" width="0" style="96" hidden="1" customWidth="1"/>
    <col min="2592" max="2592" width="5.7109375" style="96" customWidth="1"/>
    <col min="2593" max="2593" width="1.7109375" style="96" customWidth="1"/>
    <col min="2594" max="2595" width="5.7109375" style="96" customWidth="1"/>
    <col min="2596" max="2596" width="1.7109375" style="96" customWidth="1"/>
    <col min="2597" max="2598" width="5.7109375" style="96" customWidth="1"/>
    <col min="2599" max="2599" width="1.7109375" style="96" customWidth="1"/>
    <col min="2600" max="2600" width="5.7109375" style="96" customWidth="1"/>
    <col min="2601" max="2816" width="11.42578125" style="96"/>
    <col min="2817" max="2817" width="0" style="96" hidden="1" customWidth="1"/>
    <col min="2818" max="2818" width="4.5703125" style="96" customWidth="1"/>
    <col min="2819" max="2819" width="7.28515625" style="96" bestFit="1" customWidth="1"/>
    <col min="2820" max="2820" width="7.28515625" style="96" customWidth="1"/>
    <col min="2821" max="2821" width="5.28515625" style="96" customWidth="1"/>
    <col min="2822" max="2822" width="21.7109375" style="96" customWidth="1"/>
    <col min="2823" max="2823" width="0.85546875" style="96" customWidth="1"/>
    <col min="2824" max="2824" width="10.85546875" style="96" customWidth="1"/>
    <col min="2825" max="2825" width="2.7109375" style="96" customWidth="1"/>
    <col min="2826" max="2826" width="10.28515625" style="96" customWidth="1"/>
    <col min="2827" max="2827" width="4.28515625" style="96" customWidth="1"/>
    <col min="2828" max="2828" width="1.7109375" style="96" customWidth="1"/>
    <col min="2829" max="2830" width="4.28515625" style="96" customWidth="1"/>
    <col min="2831" max="2831" width="1.7109375" style="96" customWidth="1"/>
    <col min="2832" max="2833" width="4.28515625" style="96" customWidth="1"/>
    <col min="2834" max="2834" width="1.7109375" style="96" customWidth="1"/>
    <col min="2835" max="2835" width="4.28515625" style="96" customWidth="1"/>
    <col min="2836" max="2836" width="21.7109375" style="96" customWidth="1"/>
    <col min="2837" max="2837" width="10.28515625" style="96" customWidth="1"/>
    <col min="2838" max="2838" width="2.7109375" style="96" customWidth="1"/>
    <col min="2839" max="2839" width="10.28515625" style="96" customWidth="1"/>
    <col min="2840" max="2847" width="0" style="96" hidden="1" customWidth="1"/>
    <col min="2848" max="2848" width="5.7109375" style="96" customWidth="1"/>
    <col min="2849" max="2849" width="1.7109375" style="96" customWidth="1"/>
    <col min="2850" max="2851" width="5.7109375" style="96" customWidth="1"/>
    <col min="2852" max="2852" width="1.7109375" style="96" customWidth="1"/>
    <col min="2853" max="2854" width="5.7109375" style="96" customWidth="1"/>
    <col min="2855" max="2855" width="1.7109375" style="96" customWidth="1"/>
    <col min="2856" max="2856" width="5.7109375" style="96" customWidth="1"/>
    <col min="2857" max="3072" width="11.42578125" style="96"/>
    <col min="3073" max="3073" width="0" style="96" hidden="1" customWidth="1"/>
    <col min="3074" max="3074" width="4.5703125" style="96" customWidth="1"/>
    <col min="3075" max="3075" width="7.28515625" style="96" bestFit="1" customWidth="1"/>
    <col min="3076" max="3076" width="7.28515625" style="96" customWidth="1"/>
    <col min="3077" max="3077" width="5.28515625" style="96" customWidth="1"/>
    <col min="3078" max="3078" width="21.7109375" style="96" customWidth="1"/>
    <col min="3079" max="3079" width="0.85546875" style="96" customWidth="1"/>
    <col min="3080" max="3080" width="10.85546875" style="96" customWidth="1"/>
    <col min="3081" max="3081" width="2.7109375" style="96" customWidth="1"/>
    <col min="3082" max="3082" width="10.28515625" style="96" customWidth="1"/>
    <col min="3083" max="3083" width="4.28515625" style="96" customWidth="1"/>
    <col min="3084" max="3084" width="1.7109375" style="96" customWidth="1"/>
    <col min="3085" max="3086" width="4.28515625" style="96" customWidth="1"/>
    <col min="3087" max="3087" width="1.7109375" style="96" customWidth="1"/>
    <col min="3088" max="3089" width="4.28515625" style="96" customWidth="1"/>
    <col min="3090" max="3090" width="1.7109375" style="96" customWidth="1"/>
    <col min="3091" max="3091" width="4.28515625" style="96" customWidth="1"/>
    <col min="3092" max="3092" width="21.7109375" style="96" customWidth="1"/>
    <col min="3093" max="3093" width="10.28515625" style="96" customWidth="1"/>
    <col min="3094" max="3094" width="2.7109375" style="96" customWidth="1"/>
    <col min="3095" max="3095" width="10.28515625" style="96" customWidth="1"/>
    <col min="3096" max="3103" width="0" style="96" hidden="1" customWidth="1"/>
    <col min="3104" max="3104" width="5.7109375" style="96" customWidth="1"/>
    <col min="3105" max="3105" width="1.7109375" style="96" customWidth="1"/>
    <col min="3106" max="3107" width="5.7109375" style="96" customWidth="1"/>
    <col min="3108" max="3108" width="1.7109375" style="96" customWidth="1"/>
    <col min="3109" max="3110" width="5.7109375" style="96" customWidth="1"/>
    <col min="3111" max="3111" width="1.7109375" style="96" customWidth="1"/>
    <col min="3112" max="3112" width="5.7109375" style="96" customWidth="1"/>
    <col min="3113" max="3328" width="11.42578125" style="96"/>
    <col min="3329" max="3329" width="0" style="96" hidden="1" customWidth="1"/>
    <col min="3330" max="3330" width="4.5703125" style="96" customWidth="1"/>
    <col min="3331" max="3331" width="7.28515625" style="96" bestFit="1" customWidth="1"/>
    <col min="3332" max="3332" width="7.28515625" style="96" customWidth="1"/>
    <col min="3333" max="3333" width="5.28515625" style="96" customWidth="1"/>
    <col min="3334" max="3334" width="21.7109375" style="96" customWidth="1"/>
    <col min="3335" max="3335" width="0.85546875" style="96" customWidth="1"/>
    <col min="3336" max="3336" width="10.85546875" style="96" customWidth="1"/>
    <col min="3337" max="3337" width="2.7109375" style="96" customWidth="1"/>
    <col min="3338" max="3338" width="10.28515625" style="96" customWidth="1"/>
    <col min="3339" max="3339" width="4.28515625" style="96" customWidth="1"/>
    <col min="3340" max="3340" width="1.7109375" style="96" customWidth="1"/>
    <col min="3341" max="3342" width="4.28515625" style="96" customWidth="1"/>
    <col min="3343" max="3343" width="1.7109375" style="96" customWidth="1"/>
    <col min="3344" max="3345" width="4.28515625" style="96" customWidth="1"/>
    <col min="3346" max="3346" width="1.7109375" style="96" customWidth="1"/>
    <col min="3347" max="3347" width="4.28515625" style="96" customWidth="1"/>
    <col min="3348" max="3348" width="21.7109375" style="96" customWidth="1"/>
    <col min="3349" max="3349" width="10.28515625" style="96" customWidth="1"/>
    <col min="3350" max="3350" width="2.7109375" style="96" customWidth="1"/>
    <col min="3351" max="3351" width="10.28515625" style="96" customWidth="1"/>
    <col min="3352" max="3359" width="0" style="96" hidden="1" customWidth="1"/>
    <col min="3360" max="3360" width="5.7109375" style="96" customWidth="1"/>
    <col min="3361" max="3361" width="1.7109375" style="96" customWidth="1"/>
    <col min="3362" max="3363" width="5.7109375" style="96" customWidth="1"/>
    <col min="3364" max="3364" width="1.7109375" style="96" customWidth="1"/>
    <col min="3365" max="3366" width="5.7109375" style="96" customWidth="1"/>
    <col min="3367" max="3367" width="1.7109375" style="96" customWidth="1"/>
    <col min="3368" max="3368" width="5.7109375" style="96" customWidth="1"/>
    <col min="3369" max="3584" width="11.42578125" style="96"/>
    <col min="3585" max="3585" width="0" style="96" hidden="1" customWidth="1"/>
    <col min="3586" max="3586" width="4.5703125" style="96" customWidth="1"/>
    <col min="3587" max="3587" width="7.28515625" style="96" bestFit="1" customWidth="1"/>
    <col min="3588" max="3588" width="7.28515625" style="96" customWidth="1"/>
    <col min="3589" max="3589" width="5.28515625" style="96" customWidth="1"/>
    <col min="3590" max="3590" width="21.7109375" style="96" customWidth="1"/>
    <col min="3591" max="3591" width="0.85546875" style="96" customWidth="1"/>
    <col min="3592" max="3592" width="10.85546875" style="96" customWidth="1"/>
    <col min="3593" max="3593" width="2.7109375" style="96" customWidth="1"/>
    <col min="3594" max="3594" width="10.28515625" style="96" customWidth="1"/>
    <col min="3595" max="3595" width="4.28515625" style="96" customWidth="1"/>
    <col min="3596" max="3596" width="1.7109375" style="96" customWidth="1"/>
    <col min="3597" max="3598" width="4.28515625" style="96" customWidth="1"/>
    <col min="3599" max="3599" width="1.7109375" style="96" customWidth="1"/>
    <col min="3600" max="3601" width="4.28515625" style="96" customWidth="1"/>
    <col min="3602" max="3602" width="1.7109375" style="96" customWidth="1"/>
    <col min="3603" max="3603" width="4.28515625" style="96" customWidth="1"/>
    <col min="3604" max="3604" width="21.7109375" style="96" customWidth="1"/>
    <col min="3605" max="3605" width="10.28515625" style="96" customWidth="1"/>
    <col min="3606" max="3606" width="2.7109375" style="96" customWidth="1"/>
    <col min="3607" max="3607" width="10.28515625" style="96" customWidth="1"/>
    <col min="3608" max="3615" width="0" style="96" hidden="1" customWidth="1"/>
    <col min="3616" max="3616" width="5.7109375" style="96" customWidth="1"/>
    <col min="3617" max="3617" width="1.7109375" style="96" customWidth="1"/>
    <col min="3618" max="3619" width="5.7109375" style="96" customWidth="1"/>
    <col min="3620" max="3620" width="1.7109375" style="96" customWidth="1"/>
    <col min="3621" max="3622" width="5.7109375" style="96" customWidth="1"/>
    <col min="3623" max="3623" width="1.7109375" style="96" customWidth="1"/>
    <col min="3624" max="3624" width="5.7109375" style="96" customWidth="1"/>
    <col min="3625" max="3840" width="11.42578125" style="96"/>
    <col min="3841" max="3841" width="0" style="96" hidden="1" customWidth="1"/>
    <col min="3842" max="3842" width="4.5703125" style="96" customWidth="1"/>
    <col min="3843" max="3843" width="7.28515625" style="96" bestFit="1" customWidth="1"/>
    <col min="3844" max="3844" width="7.28515625" style="96" customWidth="1"/>
    <col min="3845" max="3845" width="5.28515625" style="96" customWidth="1"/>
    <col min="3846" max="3846" width="21.7109375" style="96" customWidth="1"/>
    <col min="3847" max="3847" width="0.85546875" style="96" customWidth="1"/>
    <col min="3848" max="3848" width="10.85546875" style="96" customWidth="1"/>
    <col min="3849" max="3849" width="2.7109375" style="96" customWidth="1"/>
    <col min="3850" max="3850" width="10.28515625" style="96" customWidth="1"/>
    <col min="3851" max="3851" width="4.28515625" style="96" customWidth="1"/>
    <col min="3852" max="3852" width="1.7109375" style="96" customWidth="1"/>
    <col min="3853" max="3854" width="4.28515625" style="96" customWidth="1"/>
    <col min="3855" max="3855" width="1.7109375" style="96" customWidth="1"/>
    <col min="3856" max="3857" width="4.28515625" style="96" customWidth="1"/>
    <col min="3858" max="3858" width="1.7109375" style="96" customWidth="1"/>
    <col min="3859" max="3859" width="4.28515625" style="96" customWidth="1"/>
    <col min="3860" max="3860" width="21.7109375" style="96" customWidth="1"/>
    <col min="3861" max="3861" width="10.28515625" style="96" customWidth="1"/>
    <col min="3862" max="3862" width="2.7109375" style="96" customWidth="1"/>
    <col min="3863" max="3863" width="10.28515625" style="96" customWidth="1"/>
    <col min="3864" max="3871" width="0" style="96" hidden="1" customWidth="1"/>
    <col min="3872" max="3872" width="5.7109375" style="96" customWidth="1"/>
    <col min="3873" max="3873" width="1.7109375" style="96" customWidth="1"/>
    <col min="3874" max="3875" width="5.7109375" style="96" customWidth="1"/>
    <col min="3876" max="3876" width="1.7109375" style="96" customWidth="1"/>
    <col min="3877" max="3878" width="5.7109375" style="96" customWidth="1"/>
    <col min="3879" max="3879" width="1.7109375" style="96" customWidth="1"/>
    <col min="3880" max="3880" width="5.7109375" style="96" customWidth="1"/>
    <col min="3881" max="4096" width="11.42578125" style="96"/>
    <col min="4097" max="4097" width="0" style="96" hidden="1" customWidth="1"/>
    <col min="4098" max="4098" width="4.5703125" style="96" customWidth="1"/>
    <col min="4099" max="4099" width="7.28515625" style="96" bestFit="1" customWidth="1"/>
    <col min="4100" max="4100" width="7.28515625" style="96" customWidth="1"/>
    <col min="4101" max="4101" width="5.28515625" style="96" customWidth="1"/>
    <col min="4102" max="4102" width="21.7109375" style="96" customWidth="1"/>
    <col min="4103" max="4103" width="0.85546875" style="96" customWidth="1"/>
    <col min="4104" max="4104" width="10.85546875" style="96" customWidth="1"/>
    <col min="4105" max="4105" width="2.7109375" style="96" customWidth="1"/>
    <col min="4106" max="4106" width="10.28515625" style="96" customWidth="1"/>
    <col min="4107" max="4107" width="4.28515625" style="96" customWidth="1"/>
    <col min="4108" max="4108" width="1.7109375" style="96" customWidth="1"/>
    <col min="4109" max="4110" width="4.28515625" style="96" customWidth="1"/>
    <col min="4111" max="4111" width="1.7109375" style="96" customWidth="1"/>
    <col min="4112" max="4113" width="4.28515625" style="96" customWidth="1"/>
    <col min="4114" max="4114" width="1.7109375" style="96" customWidth="1"/>
    <col min="4115" max="4115" width="4.28515625" style="96" customWidth="1"/>
    <col min="4116" max="4116" width="21.7109375" style="96" customWidth="1"/>
    <col min="4117" max="4117" width="10.28515625" style="96" customWidth="1"/>
    <col min="4118" max="4118" width="2.7109375" style="96" customWidth="1"/>
    <col min="4119" max="4119" width="10.28515625" style="96" customWidth="1"/>
    <col min="4120" max="4127" width="0" style="96" hidden="1" customWidth="1"/>
    <col min="4128" max="4128" width="5.7109375" style="96" customWidth="1"/>
    <col min="4129" max="4129" width="1.7109375" style="96" customWidth="1"/>
    <col min="4130" max="4131" width="5.7109375" style="96" customWidth="1"/>
    <col min="4132" max="4132" width="1.7109375" style="96" customWidth="1"/>
    <col min="4133" max="4134" width="5.7109375" style="96" customWidth="1"/>
    <col min="4135" max="4135" width="1.7109375" style="96" customWidth="1"/>
    <col min="4136" max="4136" width="5.7109375" style="96" customWidth="1"/>
    <col min="4137" max="4352" width="11.42578125" style="96"/>
    <col min="4353" max="4353" width="0" style="96" hidden="1" customWidth="1"/>
    <col min="4354" max="4354" width="4.5703125" style="96" customWidth="1"/>
    <col min="4355" max="4355" width="7.28515625" style="96" bestFit="1" customWidth="1"/>
    <col min="4356" max="4356" width="7.28515625" style="96" customWidth="1"/>
    <col min="4357" max="4357" width="5.28515625" style="96" customWidth="1"/>
    <col min="4358" max="4358" width="21.7109375" style="96" customWidth="1"/>
    <col min="4359" max="4359" width="0.85546875" style="96" customWidth="1"/>
    <col min="4360" max="4360" width="10.85546875" style="96" customWidth="1"/>
    <col min="4361" max="4361" width="2.7109375" style="96" customWidth="1"/>
    <col min="4362" max="4362" width="10.28515625" style="96" customWidth="1"/>
    <col min="4363" max="4363" width="4.28515625" style="96" customWidth="1"/>
    <col min="4364" max="4364" width="1.7109375" style="96" customWidth="1"/>
    <col min="4365" max="4366" width="4.28515625" style="96" customWidth="1"/>
    <col min="4367" max="4367" width="1.7109375" style="96" customWidth="1"/>
    <col min="4368" max="4369" width="4.28515625" style="96" customWidth="1"/>
    <col min="4370" max="4370" width="1.7109375" style="96" customWidth="1"/>
    <col min="4371" max="4371" width="4.28515625" style="96" customWidth="1"/>
    <col min="4372" max="4372" width="21.7109375" style="96" customWidth="1"/>
    <col min="4373" max="4373" width="10.28515625" style="96" customWidth="1"/>
    <col min="4374" max="4374" width="2.7109375" style="96" customWidth="1"/>
    <col min="4375" max="4375" width="10.28515625" style="96" customWidth="1"/>
    <col min="4376" max="4383" width="0" style="96" hidden="1" customWidth="1"/>
    <col min="4384" max="4384" width="5.7109375" style="96" customWidth="1"/>
    <col min="4385" max="4385" width="1.7109375" style="96" customWidth="1"/>
    <col min="4386" max="4387" width="5.7109375" style="96" customWidth="1"/>
    <col min="4388" max="4388" width="1.7109375" style="96" customWidth="1"/>
    <col min="4389" max="4390" width="5.7109375" style="96" customWidth="1"/>
    <col min="4391" max="4391" width="1.7109375" style="96" customWidth="1"/>
    <col min="4392" max="4392" width="5.7109375" style="96" customWidth="1"/>
    <col min="4393" max="4608" width="11.42578125" style="96"/>
    <col min="4609" max="4609" width="0" style="96" hidden="1" customWidth="1"/>
    <col min="4610" max="4610" width="4.5703125" style="96" customWidth="1"/>
    <col min="4611" max="4611" width="7.28515625" style="96" bestFit="1" customWidth="1"/>
    <col min="4612" max="4612" width="7.28515625" style="96" customWidth="1"/>
    <col min="4613" max="4613" width="5.28515625" style="96" customWidth="1"/>
    <col min="4614" max="4614" width="21.7109375" style="96" customWidth="1"/>
    <col min="4615" max="4615" width="0.85546875" style="96" customWidth="1"/>
    <col min="4616" max="4616" width="10.85546875" style="96" customWidth="1"/>
    <col min="4617" max="4617" width="2.7109375" style="96" customWidth="1"/>
    <col min="4618" max="4618" width="10.28515625" style="96" customWidth="1"/>
    <col min="4619" max="4619" width="4.28515625" style="96" customWidth="1"/>
    <col min="4620" max="4620" width="1.7109375" style="96" customWidth="1"/>
    <col min="4621" max="4622" width="4.28515625" style="96" customWidth="1"/>
    <col min="4623" max="4623" width="1.7109375" style="96" customWidth="1"/>
    <col min="4624" max="4625" width="4.28515625" style="96" customWidth="1"/>
    <col min="4626" max="4626" width="1.7109375" style="96" customWidth="1"/>
    <col min="4627" max="4627" width="4.28515625" style="96" customWidth="1"/>
    <col min="4628" max="4628" width="21.7109375" style="96" customWidth="1"/>
    <col min="4629" max="4629" width="10.28515625" style="96" customWidth="1"/>
    <col min="4630" max="4630" width="2.7109375" style="96" customWidth="1"/>
    <col min="4631" max="4631" width="10.28515625" style="96" customWidth="1"/>
    <col min="4632" max="4639" width="0" style="96" hidden="1" customWidth="1"/>
    <col min="4640" max="4640" width="5.7109375" style="96" customWidth="1"/>
    <col min="4641" max="4641" width="1.7109375" style="96" customWidth="1"/>
    <col min="4642" max="4643" width="5.7109375" style="96" customWidth="1"/>
    <col min="4644" max="4644" width="1.7109375" style="96" customWidth="1"/>
    <col min="4645" max="4646" width="5.7109375" style="96" customWidth="1"/>
    <col min="4647" max="4647" width="1.7109375" style="96" customWidth="1"/>
    <col min="4648" max="4648" width="5.7109375" style="96" customWidth="1"/>
    <col min="4649" max="4864" width="11.42578125" style="96"/>
    <col min="4865" max="4865" width="0" style="96" hidden="1" customWidth="1"/>
    <col min="4866" max="4866" width="4.5703125" style="96" customWidth="1"/>
    <col min="4867" max="4867" width="7.28515625" style="96" bestFit="1" customWidth="1"/>
    <col min="4868" max="4868" width="7.28515625" style="96" customWidth="1"/>
    <col min="4869" max="4869" width="5.28515625" style="96" customWidth="1"/>
    <col min="4870" max="4870" width="21.7109375" style="96" customWidth="1"/>
    <col min="4871" max="4871" width="0.85546875" style="96" customWidth="1"/>
    <col min="4872" max="4872" width="10.85546875" style="96" customWidth="1"/>
    <col min="4873" max="4873" width="2.7109375" style="96" customWidth="1"/>
    <col min="4874" max="4874" width="10.28515625" style="96" customWidth="1"/>
    <col min="4875" max="4875" width="4.28515625" style="96" customWidth="1"/>
    <col min="4876" max="4876" width="1.7109375" style="96" customWidth="1"/>
    <col min="4877" max="4878" width="4.28515625" style="96" customWidth="1"/>
    <col min="4879" max="4879" width="1.7109375" style="96" customWidth="1"/>
    <col min="4880" max="4881" width="4.28515625" style="96" customWidth="1"/>
    <col min="4882" max="4882" width="1.7109375" style="96" customWidth="1"/>
    <col min="4883" max="4883" width="4.28515625" style="96" customWidth="1"/>
    <col min="4884" max="4884" width="21.7109375" style="96" customWidth="1"/>
    <col min="4885" max="4885" width="10.28515625" style="96" customWidth="1"/>
    <col min="4886" max="4886" width="2.7109375" style="96" customWidth="1"/>
    <col min="4887" max="4887" width="10.28515625" style="96" customWidth="1"/>
    <col min="4888" max="4895" width="0" style="96" hidden="1" customWidth="1"/>
    <col min="4896" max="4896" width="5.7109375" style="96" customWidth="1"/>
    <col min="4897" max="4897" width="1.7109375" style="96" customWidth="1"/>
    <col min="4898" max="4899" width="5.7109375" style="96" customWidth="1"/>
    <col min="4900" max="4900" width="1.7109375" style="96" customWidth="1"/>
    <col min="4901" max="4902" width="5.7109375" style="96" customWidth="1"/>
    <col min="4903" max="4903" width="1.7109375" style="96" customWidth="1"/>
    <col min="4904" max="4904" width="5.7109375" style="96" customWidth="1"/>
    <col min="4905" max="5120" width="11.42578125" style="96"/>
    <col min="5121" max="5121" width="0" style="96" hidden="1" customWidth="1"/>
    <col min="5122" max="5122" width="4.5703125" style="96" customWidth="1"/>
    <col min="5123" max="5123" width="7.28515625" style="96" bestFit="1" customWidth="1"/>
    <col min="5124" max="5124" width="7.28515625" style="96" customWidth="1"/>
    <col min="5125" max="5125" width="5.28515625" style="96" customWidth="1"/>
    <col min="5126" max="5126" width="21.7109375" style="96" customWidth="1"/>
    <col min="5127" max="5127" width="0.85546875" style="96" customWidth="1"/>
    <col min="5128" max="5128" width="10.85546875" style="96" customWidth="1"/>
    <col min="5129" max="5129" width="2.7109375" style="96" customWidth="1"/>
    <col min="5130" max="5130" width="10.28515625" style="96" customWidth="1"/>
    <col min="5131" max="5131" width="4.28515625" style="96" customWidth="1"/>
    <col min="5132" max="5132" width="1.7109375" style="96" customWidth="1"/>
    <col min="5133" max="5134" width="4.28515625" style="96" customWidth="1"/>
    <col min="5135" max="5135" width="1.7109375" style="96" customWidth="1"/>
    <col min="5136" max="5137" width="4.28515625" style="96" customWidth="1"/>
    <col min="5138" max="5138" width="1.7109375" style="96" customWidth="1"/>
    <col min="5139" max="5139" width="4.28515625" style="96" customWidth="1"/>
    <col min="5140" max="5140" width="21.7109375" style="96" customWidth="1"/>
    <col min="5141" max="5141" width="10.28515625" style="96" customWidth="1"/>
    <col min="5142" max="5142" width="2.7109375" style="96" customWidth="1"/>
    <col min="5143" max="5143" width="10.28515625" style="96" customWidth="1"/>
    <col min="5144" max="5151" width="0" style="96" hidden="1" customWidth="1"/>
    <col min="5152" max="5152" width="5.7109375" style="96" customWidth="1"/>
    <col min="5153" max="5153" width="1.7109375" style="96" customWidth="1"/>
    <col min="5154" max="5155" width="5.7109375" style="96" customWidth="1"/>
    <col min="5156" max="5156" width="1.7109375" style="96" customWidth="1"/>
    <col min="5157" max="5158" width="5.7109375" style="96" customWidth="1"/>
    <col min="5159" max="5159" width="1.7109375" style="96" customWidth="1"/>
    <col min="5160" max="5160" width="5.7109375" style="96" customWidth="1"/>
    <col min="5161" max="5376" width="11.42578125" style="96"/>
    <col min="5377" max="5377" width="0" style="96" hidden="1" customWidth="1"/>
    <col min="5378" max="5378" width="4.5703125" style="96" customWidth="1"/>
    <col min="5379" max="5379" width="7.28515625" style="96" bestFit="1" customWidth="1"/>
    <col min="5380" max="5380" width="7.28515625" style="96" customWidth="1"/>
    <col min="5381" max="5381" width="5.28515625" style="96" customWidth="1"/>
    <col min="5382" max="5382" width="21.7109375" style="96" customWidth="1"/>
    <col min="5383" max="5383" width="0.85546875" style="96" customWidth="1"/>
    <col min="5384" max="5384" width="10.85546875" style="96" customWidth="1"/>
    <col min="5385" max="5385" width="2.7109375" style="96" customWidth="1"/>
    <col min="5386" max="5386" width="10.28515625" style="96" customWidth="1"/>
    <col min="5387" max="5387" width="4.28515625" style="96" customWidth="1"/>
    <col min="5388" max="5388" width="1.7109375" style="96" customWidth="1"/>
    <col min="5389" max="5390" width="4.28515625" style="96" customWidth="1"/>
    <col min="5391" max="5391" width="1.7109375" style="96" customWidth="1"/>
    <col min="5392" max="5393" width="4.28515625" style="96" customWidth="1"/>
    <col min="5394" max="5394" width="1.7109375" style="96" customWidth="1"/>
    <col min="5395" max="5395" width="4.28515625" style="96" customWidth="1"/>
    <col min="5396" max="5396" width="21.7109375" style="96" customWidth="1"/>
    <col min="5397" max="5397" width="10.28515625" style="96" customWidth="1"/>
    <col min="5398" max="5398" width="2.7109375" style="96" customWidth="1"/>
    <col min="5399" max="5399" width="10.28515625" style="96" customWidth="1"/>
    <col min="5400" max="5407" width="0" style="96" hidden="1" customWidth="1"/>
    <col min="5408" max="5408" width="5.7109375" style="96" customWidth="1"/>
    <col min="5409" max="5409" width="1.7109375" style="96" customWidth="1"/>
    <col min="5410" max="5411" width="5.7109375" style="96" customWidth="1"/>
    <col min="5412" max="5412" width="1.7109375" style="96" customWidth="1"/>
    <col min="5413" max="5414" width="5.7109375" style="96" customWidth="1"/>
    <col min="5415" max="5415" width="1.7109375" style="96" customWidth="1"/>
    <col min="5416" max="5416" width="5.7109375" style="96" customWidth="1"/>
    <col min="5417" max="5632" width="11.42578125" style="96"/>
    <col min="5633" max="5633" width="0" style="96" hidden="1" customWidth="1"/>
    <col min="5634" max="5634" width="4.5703125" style="96" customWidth="1"/>
    <col min="5635" max="5635" width="7.28515625" style="96" bestFit="1" customWidth="1"/>
    <col min="5636" max="5636" width="7.28515625" style="96" customWidth="1"/>
    <col min="5637" max="5637" width="5.28515625" style="96" customWidth="1"/>
    <col min="5638" max="5638" width="21.7109375" style="96" customWidth="1"/>
    <col min="5639" max="5639" width="0.85546875" style="96" customWidth="1"/>
    <col min="5640" max="5640" width="10.85546875" style="96" customWidth="1"/>
    <col min="5641" max="5641" width="2.7109375" style="96" customWidth="1"/>
    <col min="5642" max="5642" width="10.28515625" style="96" customWidth="1"/>
    <col min="5643" max="5643" width="4.28515625" style="96" customWidth="1"/>
    <col min="5644" max="5644" width="1.7109375" style="96" customWidth="1"/>
    <col min="5645" max="5646" width="4.28515625" style="96" customWidth="1"/>
    <col min="5647" max="5647" width="1.7109375" style="96" customWidth="1"/>
    <col min="5648" max="5649" width="4.28515625" style="96" customWidth="1"/>
    <col min="5650" max="5650" width="1.7109375" style="96" customWidth="1"/>
    <col min="5651" max="5651" width="4.28515625" style="96" customWidth="1"/>
    <col min="5652" max="5652" width="21.7109375" style="96" customWidth="1"/>
    <col min="5653" max="5653" width="10.28515625" style="96" customWidth="1"/>
    <col min="5654" max="5654" width="2.7109375" style="96" customWidth="1"/>
    <col min="5655" max="5655" width="10.28515625" style="96" customWidth="1"/>
    <col min="5656" max="5663" width="0" style="96" hidden="1" customWidth="1"/>
    <col min="5664" max="5664" width="5.7109375" style="96" customWidth="1"/>
    <col min="5665" max="5665" width="1.7109375" style="96" customWidth="1"/>
    <col min="5666" max="5667" width="5.7109375" style="96" customWidth="1"/>
    <col min="5668" max="5668" width="1.7109375" style="96" customWidth="1"/>
    <col min="5669" max="5670" width="5.7109375" style="96" customWidth="1"/>
    <col min="5671" max="5671" width="1.7109375" style="96" customWidth="1"/>
    <col min="5672" max="5672" width="5.7109375" style="96" customWidth="1"/>
    <col min="5673" max="5888" width="11.42578125" style="96"/>
    <col min="5889" max="5889" width="0" style="96" hidden="1" customWidth="1"/>
    <col min="5890" max="5890" width="4.5703125" style="96" customWidth="1"/>
    <col min="5891" max="5891" width="7.28515625" style="96" bestFit="1" customWidth="1"/>
    <col min="5892" max="5892" width="7.28515625" style="96" customWidth="1"/>
    <col min="5893" max="5893" width="5.28515625" style="96" customWidth="1"/>
    <col min="5894" max="5894" width="21.7109375" style="96" customWidth="1"/>
    <col min="5895" max="5895" width="0.85546875" style="96" customWidth="1"/>
    <col min="5896" max="5896" width="10.85546875" style="96" customWidth="1"/>
    <col min="5897" max="5897" width="2.7109375" style="96" customWidth="1"/>
    <col min="5898" max="5898" width="10.28515625" style="96" customWidth="1"/>
    <col min="5899" max="5899" width="4.28515625" style="96" customWidth="1"/>
    <col min="5900" max="5900" width="1.7109375" style="96" customWidth="1"/>
    <col min="5901" max="5902" width="4.28515625" style="96" customWidth="1"/>
    <col min="5903" max="5903" width="1.7109375" style="96" customWidth="1"/>
    <col min="5904" max="5905" width="4.28515625" style="96" customWidth="1"/>
    <col min="5906" max="5906" width="1.7109375" style="96" customWidth="1"/>
    <col min="5907" max="5907" width="4.28515625" style="96" customWidth="1"/>
    <col min="5908" max="5908" width="21.7109375" style="96" customWidth="1"/>
    <col min="5909" max="5909" width="10.28515625" style="96" customWidth="1"/>
    <col min="5910" max="5910" width="2.7109375" style="96" customWidth="1"/>
    <col min="5911" max="5911" width="10.28515625" style="96" customWidth="1"/>
    <col min="5912" max="5919" width="0" style="96" hidden="1" customWidth="1"/>
    <col min="5920" max="5920" width="5.7109375" style="96" customWidth="1"/>
    <col min="5921" max="5921" width="1.7109375" style="96" customWidth="1"/>
    <col min="5922" max="5923" width="5.7109375" style="96" customWidth="1"/>
    <col min="5924" max="5924" width="1.7109375" style="96" customWidth="1"/>
    <col min="5925" max="5926" width="5.7109375" style="96" customWidth="1"/>
    <col min="5927" max="5927" width="1.7109375" style="96" customWidth="1"/>
    <col min="5928" max="5928" width="5.7109375" style="96" customWidth="1"/>
    <col min="5929" max="6144" width="11.42578125" style="96"/>
    <col min="6145" max="6145" width="0" style="96" hidden="1" customWidth="1"/>
    <col min="6146" max="6146" width="4.5703125" style="96" customWidth="1"/>
    <col min="6147" max="6147" width="7.28515625" style="96" bestFit="1" customWidth="1"/>
    <col min="6148" max="6148" width="7.28515625" style="96" customWidth="1"/>
    <col min="6149" max="6149" width="5.28515625" style="96" customWidth="1"/>
    <col min="6150" max="6150" width="21.7109375" style="96" customWidth="1"/>
    <col min="6151" max="6151" width="0.85546875" style="96" customWidth="1"/>
    <col min="6152" max="6152" width="10.85546875" style="96" customWidth="1"/>
    <col min="6153" max="6153" width="2.7109375" style="96" customWidth="1"/>
    <col min="6154" max="6154" width="10.28515625" style="96" customWidth="1"/>
    <col min="6155" max="6155" width="4.28515625" style="96" customWidth="1"/>
    <col min="6156" max="6156" width="1.7109375" style="96" customWidth="1"/>
    <col min="6157" max="6158" width="4.28515625" style="96" customWidth="1"/>
    <col min="6159" max="6159" width="1.7109375" style="96" customWidth="1"/>
    <col min="6160" max="6161" width="4.28515625" style="96" customWidth="1"/>
    <col min="6162" max="6162" width="1.7109375" style="96" customWidth="1"/>
    <col min="6163" max="6163" width="4.28515625" style="96" customWidth="1"/>
    <col min="6164" max="6164" width="21.7109375" style="96" customWidth="1"/>
    <col min="6165" max="6165" width="10.28515625" style="96" customWidth="1"/>
    <col min="6166" max="6166" width="2.7109375" style="96" customWidth="1"/>
    <col min="6167" max="6167" width="10.28515625" style="96" customWidth="1"/>
    <col min="6168" max="6175" width="0" style="96" hidden="1" customWidth="1"/>
    <col min="6176" max="6176" width="5.7109375" style="96" customWidth="1"/>
    <col min="6177" max="6177" width="1.7109375" style="96" customWidth="1"/>
    <col min="6178" max="6179" width="5.7109375" style="96" customWidth="1"/>
    <col min="6180" max="6180" width="1.7109375" style="96" customWidth="1"/>
    <col min="6181" max="6182" width="5.7109375" style="96" customWidth="1"/>
    <col min="6183" max="6183" width="1.7109375" style="96" customWidth="1"/>
    <col min="6184" max="6184" width="5.7109375" style="96" customWidth="1"/>
    <col min="6185" max="6400" width="11.42578125" style="96"/>
    <col min="6401" max="6401" width="0" style="96" hidden="1" customWidth="1"/>
    <col min="6402" max="6402" width="4.5703125" style="96" customWidth="1"/>
    <col min="6403" max="6403" width="7.28515625" style="96" bestFit="1" customWidth="1"/>
    <col min="6404" max="6404" width="7.28515625" style="96" customWidth="1"/>
    <col min="6405" max="6405" width="5.28515625" style="96" customWidth="1"/>
    <col min="6406" max="6406" width="21.7109375" style="96" customWidth="1"/>
    <col min="6407" max="6407" width="0.85546875" style="96" customWidth="1"/>
    <col min="6408" max="6408" width="10.85546875" style="96" customWidth="1"/>
    <col min="6409" max="6409" width="2.7109375" style="96" customWidth="1"/>
    <col min="6410" max="6410" width="10.28515625" style="96" customWidth="1"/>
    <col min="6411" max="6411" width="4.28515625" style="96" customWidth="1"/>
    <col min="6412" max="6412" width="1.7109375" style="96" customWidth="1"/>
    <col min="6413" max="6414" width="4.28515625" style="96" customWidth="1"/>
    <col min="6415" max="6415" width="1.7109375" style="96" customWidth="1"/>
    <col min="6416" max="6417" width="4.28515625" style="96" customWidth="1"/>
    <col min="6418" max="6418" width="1.7109375" style="96" customWidth="1"/>
    <col min="6419" max="6419" width="4.28515625" style="96" customWidth="1"/>
    <col min="6420" max="6420" width="21.7109375" style="96" customWidth="1"/>
    <col min="6421" max="6421" width="10.28515625" style="96" customWidth="1"/>
    <col min="6422" max="6422" width="2.7109375" style="96" customWidth="1"/>
    <col min="6423" max="6423" width="10.28515625" style="96" customWidth="1"/>
    <col min="6424" max="6431" width="0" style="96" hidden="1" customWidth="1"/>
    <col min="6432" max="6432" width="5.7109375" style="96" customWidth="1"/>
    <col min="6433" max="6433" width="1.7109375" style="96" customWidth="1"/>
    <col min="6434" max="6435" width="5.7109375" style="96" customWidth="1"/>
    <col min="6436" max="6436" width="1.7109375" style="96" customWidth="1"/>
    <col min="6437" max="6438" width="5.7109375" style="96" customWidth="1"/>
    <col min="6439" max="6439" width="1.7109375" style="96" customWidth="1"/>
    <col min="6440" max="6440" width="5.7109375" style="96" customWidth="1"/>
    <col min="6441" max="6656" width="11.42578125" style="96"/>
    <col min="6657" max="6657" width="0" style="96" hidden="1" customWidth="1"/>
    <col min="6658" max="6658" width="4.5703125" style="96" customWidth="1"/>
    <col min="6659" max="6659" width="7.28515625" style="96" bestFit="1" customWidth="1"/>
    <col min="6660" max="6660" width="7.28515625" style="96" customWidth="1"/>
    <col min="6661" max="6661" width="5.28515625" style="96" customWidth="1"/>
    <col min="6662" max="6662" width="21.7109375" style="96" customWidth="1"/>
    <col min="6663" max="6663" width="0.85546875" style="96" customWidth="1"/>
    <col min="6664" max="6664" width="10.85546875" style="96" customWidth="1"/>
    <col min="6665" max="6665" width="2.7109375" style="96" customWidth="1"/>
    <col min="6666" max="6666" width="10.28515625" style="96" customWidth="1"/>
    <col min="6667" max="6667" width="4.28515625" style="96" customWidth="1"/>
    <col min="6668" max="6668" width="1.7109375" style="96" customWidth="1"/>
    <col min="6669" max="6670" width="4.28515625" style="96" customWidth="1"/>
    <col min="6671" max="6671" width="1.7109375" style="96" customWidth="1"/>
    <col min="6672" max="6673" width="4.28515625" style="96" customWidth="1"/>
    <col min="6674" max="6674" width="1.7109375" style="96" customWidth="1"/>
    <col min="6675" max="6675" width="4.28515625" style="96" customWidth="1"/>
    <col min="6676" max="6676" width="21.7109375" style="96" customWidth="1"/>
    <col min="6677" max="6677" width="10.28515625" style="96" customWidth="1"/>
    <col min="6678" max="6678" width="2.7109375" style="96" customWidth="1"/>
    <col min="6679" max="6679" width="10.28515625" style="96" customWidth="1"/>
    <col min="6680" max="6687" width="0" style="96" hidden="1" customWidth="1"/>
    <col min="6688" max="6688" width="5.7109375" style="96" customWidth="1"/>
    <col min="6689" max="6689" width="1.7109375" style="96" customWidth="1"/>
    <col min="6690" max="6691" width="5.7109375" style="96" customWidth="1"/>
    <col min="6692" max="6692" width="1.7109375" style="96" customWidth="1"/>
    <col min="6693" max="6694" width="5.7109375" style="96" customWidth="1"/>
    <col min="6695" max="6695" width="1.7109375" style="96" customWidth="1"/>
    <col min="6696" max="6696" width="5.7109375" style="96" customWidth="1"/>
    <col min="6697" max="6912" width="11.42578125" style="96"/>
    <col min="6913" max="6913" width="0" style="96" hidden="1" customWidth="1"/>
    <col min="6914" max="6914" width="4.5703125" style="96" customWidth="1"/>
    <col min="6915" max="6915" width="7.28515625" style="96" bestFit="1" customWidth="1"/>
    <col min="6916" max="6916" width="7.28515625" style="96" customWidth="1"/>
    <col min="6917" max="6917" width="5.28515625" style="96" customWidth="1"/>
    <col min="6918" max="6918" width="21.7109375" style="96" customWidth="1"/>
    <col min="6919" max="6919" width="0.85546875" style="96" customWidth="1"/>
    <col min="6920" max="6920" width="10.85546875" style="96" customWidth="1"/>
    <col min="6921" max="6921" width="2.7109375" style="96" customWidth="1"/>
    <col min="6922" max="6922" width="10.28515625" style="96" customWidth="1"/>
    <col min="6923" max="6923" width="4.28515625" style="96" customWidth="1"/>
    <col min="6924" max="6924" width="1.7109375" style="96" customWidth="1"/>
    <col min="6925" max="6926" width="4.28515625" style="96" customWidth="1"/>
    <col min="6927" max="6927" width="1.7109375" style="96" customWidth="1"/>
    <col min="6928" max="6929" width="4.28515625" style="96" customWidth="1"/>
    <col min="6930" max="6930" width="1.7109375" style="96" customWidth="1"/>
    <col min="6931" max="6931" width="4.28515625" style="96" customWidth="1"/>
    <col min="6932" max="6932" width="21.7109375" style="96" customWidth="1"/>
    <col min="6933" max="6933" width="10.28515625" style="96" customWidth="1"/>
    <col min="6934" max="6934" width="2.7109375" style="96" customWidth="1"/>
    <col min="6935" max="6935" width="10.28515625" style="96" customWidth="1"/>
    <col min="6936" max="6943" width="0" style="96" hidden="1" customWidth="1"/>
    <col min="6944" max="6944" width="5.7109375" style="96" customWidth="1"/>
    <col min="6945" max="6945" width="1.7109375" style="96" customWidth="1"/>
    <col min="6946" max="6947" width="5.7109375" style="96" customWidth="1"/>
    <col min="6948" max="6948" width="1.7109375" style="96" customWidth="1"/>
    <col min="6949" max="6950" width="5.7109375" style="96" customWidth="1"/>
    <col min="6951" max="6951" width="1.7109375" style="96" customWidth="1"/>
    <col min="6952" max="6952" width="5.7109375" style="96" customWidth="1"/>
    <col min="6953" max="7168" width="11.42578125" style="96"/>
    <col min="7169" max="7169" width="0" style="96" hidden="1" customWidth="1"/>
    <col min="7170" max="7170" width="4.5703125" style="96" customWidth="1"/>
    <col min="7171" max="7171" width="7.28515625" style="96" bestFit="1" customWidth="1"/>
    <col min="7172" max="7172" width="7.28515625" style="96" customWidth="1"/>
    <col min="7173" max="7173" width="5.28515625" style="96" customWidth="1"/>
    <col min="7174" max="7174" width="21.7109375" style="96" customWidth="1"/>
    <col min="7175" max="7175" width="0.85546875" style="96" customWidth="1"/>
    <col min="7176" max="7176" width="10.85546875" style="96" customWidth="1"/>
    <col min="7177" max="7177" width="2.7109375" style="96" customWidth="1"/>
    <col min="7178" max="7178" width="10.28515625" style="96" customWidth="1"/>
    <col min="7179" max="7179" width="4.28515625" style="96" customWidth="1"/>
    <col min="7180" max="7180" width="1.7109375" style="96" customWidth="1"/>
    <col min="7181" max="7182" width="4.28515625" style="96" customWidth="1"/>
    <col min="7183" max="7183" width="1.7109375" style="96" customWidth="1"/>
    <col min="7184" max="7185" width="4.28515625" style="96" customWidth="1"/>
    <col min="7186" max="7186" width="1.7109375" style="96" customWidth="1"/>
    <col min="7187" max="7187" width="4.28515625" style="96" customWidth="1"/>
    <col min="7188" max="7188" width="21.7109375" style="96" customWidth="1"/>
    <col min="7189" max="7189" width="10.28515625" style="96" customWidth="1"/>
    <col min="7190" max="7190" width="2.7109375" style="96" customWidth="1"/>
    <col min="7191" max="7191" width="10.28515625" style="96" customWidth="1"/>
    <col min="7192" max="7199" width="0" style="96" hidden="1" customWidth="1"/>
    <col min="7200" max="7200" width="5.7109375" style="96" customWidth="1"/>
    <col min="7201" max="7201" width="1.7109375" style="96" customWidth="1"/>
    <col min="7202" max="7203" width="5.7109375" style="96" customWidth="1"/>
    <col min="7204" max="7204" width="1.7109375" style="96" customWidth="1"/>
    <col min="7205" max="7206" width="5.7109375" style="96" customWidth="1"/>
    <col min="7207" max="7207" width="1.7109375" style="96" customWidth="1"/>
    <col min="7208" max="7208" width="5.7109375" style="96" customWidth="1"/>
    <col min="7209" max="7424" width="11.42578125" style="96"/>
    <col min="7425" max="7425" width="0" style="96" hidden="1" customWidth="1"/>
    <col min="7426" max="7426" width="4.5703125" style="96" customWidth="1"/>
    <col min="7427" max="7427" width="7.28515625" style="96" bestFit="1" customWidth="1"/>
    <col min="7428" max="7428" width="7.28515625" style="96" customWidth="1"/>
    <col min="7429" max="7429" width="5.28515625" style="96" customWidth="1"/>
    <col min="7430" max="7430" width="21.7109375" style="96" customWidth="1"/>
    <col min="7431" max="7431" width="0.85546875" style="96" customWidth="1"/>
    <col min="7432" max="7432" width="10.85546875" style="96" customWidth="1"/>
    <col min="7433" max="7433" width="2.7109375" style="96" customWidth="1"/>
    <col min="7434" max="7434" width="10.28515625" style="96" customWidth="1"/>
    <col min="7435" max="7435" width="4.28515625" style="96" customWidth="1"/>
    <col min="7436" max="7436" width="1.7109375" style="96" customWidth="1"/>
    <col min="7437" max="7438" width="4.28515625" style="96" customWidth="1"/>
    <col min="7439" max="7439" width="1.7109375" style="96" customWidth="1"/>
    <col min="7440" max="7441" width="4.28515625" style="96" customWidth="1"/>
    <col min="7442" max="7442" width="1.7109375" style="96" customWidth="1"/>
    <col min="7443" max="7443" width="4.28515625" style="96" customWidth="1"/>
    <col min="7444" max="7444" width="21.7109375" style="96" customWidth="1"/>
    <col min="7445" max="7445" width="10.28515625" style="96" customWidth="1"/>
    <col min="7446" max="7446" width="2.7109375" style="96" customWidth="1"/>
    <col min="7447" max="7447" width="10.28515625" style="96" customWidth="1"/>
    <col min="7448" max="7455" width="0" style="96" hidden="1" customWidth="1"/>
    <col min="7456" max="7456" width="5.7109375" style="96" customWidth="1"/>
    <col min="7457" max="7457" width="1.7109375" style="96" customWidth="1"/>
    <col min="7458" max="7459" width="5.7109375" style="96" customWidth="1"/>
    <col min="7460" max="7460" width="1.7109375" style="96" customWidth="1"/>
    <col min="7461" max="7462" width="5.7109375" style="96" customWidth="1"/>
    <col min="7463" max="7463" width="1.7109375" style="96" customWidth="1"/>
    <col min="7464" max="7464" width="5.7109375" style="96" customWidth="1"/>
    <col min="7465" max="7680" width="11.42578125" style="96"/>
    <col min="7681" max="7681" width="0" style="96" hidden="1" customWidth="1"/>
    <col min="7682" max="7682" width="4.5703125" style="96" customWidth="1"/>
    <col min="7683" max="7683" width="7.28515625" style="96" bestFit="1" customWidth="1"/>
    <col min="7684" max="7684" width="7.28515625" style="96" customWidth="1"/>
    <col min="7685" max="7685" width="5.28515625" style="96" customWidth="1"/>
    <col min="7686" max="7686" width="21.7109375" style="96" customWidth="1"/>
    <col min="7687" max="7687" width="0.85546875" style="96" customWidth="1"/>
    <col min="7688" max="7688" width="10.85546875" style="96" customWidth="1"/>
    <col min="7689" max="7689" width="2.7109375" style="96" customWidth="1"/>
    <col min="7690" max="7690" width="10.28515625" style="96" customWidth="1"/>
    <col min="7691" max="7691" width="4.28515625" style="96" customWidth="1"/>
    <col min="7692" max="7692" width="1.7109375" style="96" customWidth="1"/>
    <col min="7693" max="7694" width="4.28515625" style="96" customWidth="1"/>
    <col min="7695" max="7695" width="1.7109375" style="96" customWidth="1"/>
    <col min="7696" max="7697" width="4.28515625" style="96" customWidth="1"/>
    <col min="7698" max="7698" width="1.7109375" style="96" customWidth="1"/>
    <col min="7699" max="7699" width="4.28515625" style="96" customWidth="1"/>
    <col min="7700" max="7700" width="21.7109375" style="96" customWidth="1"/>
    <col min="7701" max="7701" width="10.28515625" style="96" customWidth="1"/>
    <col min="7702" max="7702" width="2.7109375" style="96" customWidth="1"/>
    <col min="7703" max="7703" width="10.28515625" style="96" customWidth="1"/>
    <col min="7704" max="7711" width="0" style="96" hidden="1" customWidth="1"/>
    <col min="7712" max="7712" width="5.7109375" style="96" customWidth="1"/>
    <col min="7713" max="7713" width="1.7109375" style="96" customWidth="1"/>
    <col min="7714" max="7715" width="5.7109375" style="96" customWidth="1"/>
    <col min="7716" max="7716" width="1.7109375" style="96" customWidth="1"/>
    <col min="7717" max="7718" width="5.7109375" style="96" customWidth="1"/>
    <col min="7719" max="7719" width="1.7109375" style="96" customWidth="1"/>
    <col min="7720" max="7720" width="5.7109375" style="96" customWidth="1"/>
    <col min="7721" max="7936" width="11.42578125" style="96"/>
    <col min="7937" max="7937" width="0" style="96" hidden="1" customWidth="1"/>
    <col min="7938" max="7938" width="4.5703125" style="96" customWidth="1"/>
    <col min="7939" max="7939" width="7.28515625" style="96" bestFit="1" customWidth="1"/>
    <col min="7940" max="7940" width="7.28515625" style="96" customWidth="1"/>
    <col min="7941" max="7941" width="5.28515625" style="96" customWidth="1"/>
    <col min="7942" max="7942" width="21.7109375" style="96" customWidth="1"/>
    <col min="7943" max="7943" width="0.85546875" style="96" customWidth="1"/>
    <col min="7944" max="7944" width="10.85546875" style="96" customWidth="1"/>
    <col min="7945" max="7945" width="2.7109375" style="96" customWidth="1"/>
    <col min="7946" max="7946" width="10.28515625" style="96" customWidth="1"/>
    <col min="7947" max="7947" width="4.28515625" style="96" customWidth="1"/>
    <col min="7948" max="7948" width="1.7109375" style="96" customWidth="1"/>
    <col min="7949" max="7950" width="4.28515625" style="96" customWidth="1"/>
    <col min="7951" max="7951" width="1.7109375" style="96" customWidth="1"/>
    <col min="7952" max="7953" width="4.28515625" style="96" customWidth="1"/>
    <col min="7954" max="7954" width="1.7109375" style="96" customWidth="1"/>
    <col min="7955" max="7955" width="4.28515625" style="96" customWidth="1"/>
    <col min="7956" max="7956" width="21.7109375" style="96" customWidth="1"/>
    <col min="7957" max="7957" width="10.28515625" style="96" customWidth="1"/>
    <col min="7958" max="7958" width="2.7109375" style="96" customWidth="1"/>
    <col min="7959" max="7959" width="10.28515625" style="96" customWidth="1"/>
    <col min="7960" max="7967" width="0" style="96" hidden="1" customWidth="1"/>
    <col min="7968" max="7968" width="5.7109375" style="96" customWidth="1"/>
    <col min="7969" max="7969" width="1.7109375" style="96" customWidth="1"/>
    <col min="7970" max="7971" width="5.7109375" style="96" customWidth="1"/>
    <col min="7972" max="7972" width="1.7109375" style="96" customWidth="1"/>
    <col min="7973" max="7974" width="5.7109375" style="96" customWidth="1"/>
    <col min="7975" max="7975" width="1.7109375" style="96" customWidth="1"/>
    <col min="7976" max="7976" width="5.7109375" style="96" customWidth="1"/>
    <col min="7977" max="8192" width="11.42578125" style="96"/>
    <col min="8193" max="8193" width="0" style="96" hidden="1" customWidth="1"/>
    <col min="8194" max="8194" width="4.5703125" style="96" customWidth="1"/>
    <col min="8195" max="8195" width="7.28515625" style="96" bestFit="1" customWidth="1"/>
    <col min="8196" max="8196" width="7.28515625" style="96" customWidth="1"/>
    <col min="8197" max="8197" width="5.28515625" style="96" customWidth="1"/>
    <col min="8198" max="8198" width="21.7109375" style="96" customWidth="1"/>
    <col min="8199" max="8199" width="0.85546875" style="96" customWidth="1"/>
    <col min="8200" max="8200" width="10.85546875" style="96" customWidth="1"/>
    <col min="8201" max="8201" width="2.7109375" style="96" customWidth="1"/>
    <col min="8202" max="8202" width="10.28515625" style="96" customWidth="1"/>
    <col min="8203" max="8203" width="4.28515625" style="96" customWidth="1"/>
    <col min="8204" max="8204" width="1.7109375" style="96" customWidth="1"/>
    <col min="8205" max="8206" width="4.28515625" style="96" customWidth="1"/>
    <col min="8207" max="8207" width="1.7109375" style="96" customWidth="1"/>
    <col min="8208" max="8209" width="4.28515625" style="96" customWidth="1"/>
    <col min="8210" max="8210" width="1.7109375" style="96" customWidth="1"/>
    <col min="8211" max="8211" width="4.28515625" style="96" customWidth="1"/>
    <col min="8212" max="8212" width="21.7109375" style="96" customWidth="1"/>
    <col min="8213" max="8213" width="10.28515625" style="96" customWidth="1"/>
    <col min="8214" max="8214" width="2.7109375" style="96" customWidth="1"/>
    <col min="8215" max="8215" width="10.28515625" style="96" customWidth="1"/>
    <col min="8216" max="8223" width="0" style="96" hidden="1" customWidth="1"/>
    <col min="8224" max="8224" width="5.7109375" style="96" customWidth="1"/>
    <col min="8225" max="8225" width="1.7109375" style="96" customWidth="1"/>
    <col min="8226" max="8227" width="5.7109375" style="96" customWidth="1"/>
    <col min="8228" max="8228" width="1.7109375" style="96" customWidth="1"/>
    <col min="8229" max="8230" width="5.7109375" style="96" customWidth="1"/>
    <col min="8231" max="8231" width="1.7109375" style="96" customWidth="1"/>
    <col min="8232" max="8232" width="5.7109375" style="96" customWidth="1"/>
    <col min="8233" max="8448" width="11.42578125" style="96"/>
    <col min="8449" max="8449" width="0" style="96" hidden="1" customWidth="1"/>
    <col min="8450" max="8450" width="4.5703125" style="96" customWidth="1"/>
    <col min="8451" max="8451" width="7.28515625" style="96" bestFit="1" customWidth="1"/>
    <col min="8452" max="8452" width="7.28515625" style="96" customWidth="1"/>
    <col min="8453" max="8453" width="5.28515625" style="96" customWidth="1"/>
    <col min="8454" max="8454" width="21.7109375" style="96" customWidth="1"/>
    <col min="8455" max="8455" width="0.85546875" style="96" customWidth="1"/>
    <col min="8456" max="8456" width="10.85546875" style="96" customWidth="1"/>
    <col min="8457" max="8457" width="2.7109375" style="96" customWidth="1"/>
    <col min="8458" max="8458" width="10.28515625" style="96" customWidth="1"/>
    <col min="8459" max="8459" width="4.28515625" style="96" customWidth="1"/>
    <col min="8460" max="8460" width="1.7109375" style="96" customWidth="1"/>
    <col min="8461" max="8462" width="4.28515625" style="96" customWidth="1"/>
    <col min="8463" max="8463" width="1.7109375" style="96" customWidth="1"/>
    <col min="8464" max="8465" width="4.28515625" style="96" customWidth="1"/>
    <col min="8466" max="8466" width="1.7109375" style="96" customWidth="1"/>
    <col min="8467" max="8467" width="4.28515625" style="96" customWidth="1"/>
    <col min="8468" max="8468" width="21.7109375" style="96" customWidth="1"/>
    <col min="8469" max="8469" width="10.28515625" style="96" customWidth="1"/>
    <col min="8470" max="8470" width="2.7109375" style="96" customWidth="1"/>
    <col min="8471" max="8471" width="10.28515625" style="96" customWidth="1"/>
    <col min="8472" max="8479" width="0" style="96" hidden="1" customWidth="1"/>
    <col min="8480" max="8480" width="5.7109375" style="96" customWidth="1"/>
    <col min="8481" max="8481" width="1.7109375" style="96" customWidth="1"/>
    <col min="8482" max="8483" width="5.7109375" style="96" customWidth="1"/>
    <col min="8484" max="8484" width="1.7109375" style="96" customWidth="1"/>
    <col min="8485" max="8486" width="5.7109375" style="96" customWidth="1"/>
    <col min="8487" max="8487" width="1.7109375" style="96" customWidth="1"/>
    <col min="8488" max="8488" width="5.7109375" style="96" customWidth="1"/>
    <col min="8489" max="8704" width="11.42578125" style="96"/>
    <col min="8705" max="8705" width="0" style="96" hidden="1" customWidth="1"/>
    <col min="8706" max="8706" width="4.5703125" style="96" customWidth="1"/>
    <col min="8707" max="8707" width="7.28515625" style="96" bestFit="1" customWidth="1"/>
    <col min="8708" max="8708" width="7.28515625" style="96" customWidth="1"/>
    <col min="8709" max="8709" width="5.28515625" style="96" customWidth="1"/>
    <col min="8710" max="8710" width="21.7109375" style="96" customWidth="1"/>
    <col min="8711" max="8711" width="0.85546875" style="96" customWidth="1"/>
    <col min="8712" max="8712" width="10.85546875" style="96" customWidth="1"/>
    <col min="8713" max="8713" width="2.7109375" style="96" customWidth="1"/>
    <col min="8714" max="8714" width="10.28515625" style="96" customWidth="1"/>
    <col min="8715" max="8715" width="4.28515625" style="96" customWidth="1"/>
    <col min="8716" max="8716" width="1.7109375" style="96" customWidth="1"/>
    <col min="8717" max="8718" width="4.28515625" style="96" customWidth="1"/>
    <col min="8719" max="8719" width="1.7109375" style="96" customWidth="1"/>
    <col min="8720" max="8721" width="4.28515625" style="96" customWidth="1"/>
    <col min="8722" max="8722" width="1.7109375" style="96" customWidth="1"/>
    <col min="8723" max="8723" width="4.28515625" style="96" customWidth="1"/>
    <col min="8724" max="8724" width="21.7109375" style="96" customWidth="1"/>
    <col min="8725" max="8725" width="10.28515625" style="96" customWidth="1"/>
    <col min="8726" max="8726" width="2.7109375" style="96" customWidth="1"/>
    <col min="8727" max="8727" width="10.28515625" style="96" customWidth="1"/>
    <col min="8728" max="8735" width="0" style="96" hidden="1" customWidth="1"/>
    <col min="8736" max="8736" width="5.7109375" style="96" customWidth="1"/>
    <col min="8737" max="8737" width="1.7109375" style="96" customWidth="1"/>
    <col min="8738" max="8739" width="5.7109375" style="96" customWidth="1"/>
    <col min="8740" max="8740" width="1.7109375" style="96" customWidth="1"/>
    <col min="8741" max="8742" width="5.7109375" style="96" customWidth="1"/>
    <col min="8743" max="8743" width="1.7109375" style="96" customWidth="1"/>
    <col min="8744" max="8744" width="5.7109375" style="96" customWidth="1"/>
    <col min="8745" max="8960" width="11.42578125" style="96"/>
    <col min="8961" max="8961" width="0" style="96" hidden="1" customWidth="1"/>
    <col min="8962" max="8962" width="4.5703125" style="96" customWidth="1"/>
    <col min="8963" max="8963" width="7.28515625" style="96" bestFit="1" customWidth="1"/>
    <col min="8964" max="8964" width="7.28515625" style="96" customWidth="1"/>
    <col min="8965" max="8965" width="5.28515625" style="96" customWidth="1"/>
    <col min="8966" max="8966" width="21.7109375" style="96" customWidth="1"/>
    <col min="8967" max="8967" width="0.85546875" style="96" customWidth="1"/>
    <col min="8968" max="8968" width="10.85546875" style="96" customWidth="1"/>
    <col min="8969" max="8969" width="2.7109375" style="96" customWidth="1"/>
    <col min="8970" max="8970" width="10.28515625" style="96" customWidth="1"/>
    <col min="8971" max="8971" width="4.28515625" style="96" customWidth="1"/>
    <col min="8972" max="8972" width="1.7109375" style="96" customWidth="1"/>
    <col min="8973" max="8974" width="4.28515625" style="96" customWidth="1"/>
    <col min="8975" max="8975" width="1.7109375" style="96" customWidth="1"/>
    <col min="8976" max="8977" width="4.28515625" style="96" customWidth="1"/>
    <col min="8978" max="8978" width="1.7109375" style="96" customWidth="1"/>
    <col min="8979" max="8979" width="4.28515625" style="96" customWidth="1"/>
    <col min="8980" max="8980" width="21.7109375" style="96" customWidth="1"/>
    <col min="8981" max="8981" width="10.28515625" style="96" customWidth="1"/>
    <col min="8982" max="8982" width="2.7109375" style="96" customWidth="1"/>
    <col min="8983" max="8983" width="10.28515625" style="96" customWidth="1"/>
    <col min="8984" max="8991" width="0" style="96" hidden="1" customWidth="1"/>
    <col min="8992" max="8992" width="5.7109375" style="96" customWidth="1"/>
    <col min="8993" max="8993" width="1.7109375" style="96" customWidth="1"/>
    <col min="8994" max="8995" width="5.7109375" style="96" customWidth="1"/>
    <col min="8996" max="8996" width="1.7109375" style="96" customWidth="1"/>
    <col min="8997" max="8998" width="5.7109375" style="96" customWidth="1"/>
    <col min="8999" max="8999" width="1.7109375" style="96" customWidth="1"/>
    <col min="9000" max="9000" width="5.7109375" style="96" customWidth="1"/>
    <col min="9001" max="9216" width="11.42578125" style="96"/>
    <col min="9217" max="9217" width="0" style="96" hidden="1" customWidth="1"/>
    <col min="9218" max="9218" width="4.5703125" style="96" customWidth="1"/>
    <col min="9219" max="9219" width="7.28515625" style="96" bestFit="1" customWidth="1"/>
    <col min="9220" max="9220" width="7.28515625" style="96" customWidth="1"/>
    <col min="9221" max="9221" width="5.28515625" style="96" customWidth="1"/>
    <col min="9222" max="9222" width="21.7109375" style="96" customWidth="1"/>
    <col min="9223" max="9223" width="0.85546875" style="96" customWidth="1"/>
    <col min="9224" max="9224" width="10.85546875" style="96" customWidth="1"/>
    <col min="9225" max="9225" width="2.7109375" style="96" customWidth="1"/>
    <col min="9226" max="9226" width="10.28515625" style="96" customWidth="1"/>
    <col min="9227" max="9227" width="4.28515625" style="96" customWidth="1"/>
    <col min="9228" max="9228" width="1.7109375" style="96" customWidth="1"/>
    <col min="9229" max="9230" width="4.28515625" style="96" customWidth="1"/>
    <col min="9231" max="9231" width="1.7109375" style="96" customWidth="1"/>
    <col min="9232" max="9233" width="4.28515625" style="96" customWidth="1"/>
    <col min="9234" max="9234" width="1.7109375" style="96" customWidth="1"/>
    <col min="9235" max="9235" width="4.28515625" style="96" customWidth="1"/>
    <col min="9236" max="9236" width="21.7109375" style="96" customWidth="1"/>
    <col min="9237" max="9237" width="10.28515625" style="96" customWidth="1"/>
    <col min="9238" max="9238" width="2.7109375" style="96" customWidth="1"/>
    <col min="9239" max="9239" width="10.28515625" style="96" customWidth="1"/>
    <col min="9240" max="9247" width="0" style="96" hidden="1" customWidth="1"/>
    <col min="9248" max="9248" width="5.7109375" style="96" customWidth="1"/>
    <col min="9249" max="9249" width="1.7109375" style="96" customWidth="1"/>
    <col min="9250" max="9251" width="5.7109375" style="96" customWidth="1"/>
    <col min="9252" max="9252" width="1.7109375" style="96" customWidth="1"/>
    <col min="9253" max="9254" width="5.7109375" style="96" customWidth="1"/>
    <col min="9255" max="9255" width="1.7109375" style="96" customWidth="1"/>
    <col min="9256" max="9256" width="5.7109375" style="96" customWidth="1"/>
    <col min="9257" max="9472" width="11.42578125" style="96"/>
    <col min="9473" max="9473" width="0" style="96" hidden="1" customWidth="1"/>
    <col min="9474" max="9474" width="4.5703125" style="96" customWidth="1"/>
    <col min="9475" max="9475" width="7.28515625" style="96" bestFit="1" customWidth="1"/>
    <col min="9476" max="9476" width="7.28515625" style="96" customWidth="1"/>
    <col min="9477" max="9477" width="5.28515625" style="96" customWidth="1"/>
    <col min="9478" max="9478" width="21.7109375" style="96" customWidth="1"/>
    <col min="9479" max="9479" width="0.85546875" style="96" customWidth="1"/>
    <col min="9480" max="9480" width="10.85546875" style="96" customWidth="1"/>
    <col min="9481" max="9481" width="2.7109375" style="96" customWidth="1"/>
    <col min="9482" max="9482" width="10.28515625" style="96" customWidth="1"/>
    <col min="9483" max="9483" width="4.28515625" style="96" customWidth="1"/>
    <col min="9484" max="9484" width="1.7109375" style="96" customWidth="1"/>
    <col min="9485" max="9486" width="4.28515625" style="96" customWidth="1"/>
    <col min="9487" max="9487" width="1.7109375" style="96" customWidth="1"/>
    <col min="9488" max="9489" width="4.28515625" style="96" customWidth="1"/>
    <col min="9490" max="9490" width="1.7109375" style="96" customWidth="1"/>
    <col min="9491" max="9491" width="4.28515625" style="96" customWidth="1"/>
    <col min="9492" max="9492" width="21.7109375" style="96" customWidth="1"/>
    <col min="9493" max="9493" width="10.28515625" style="96" customWidth="1"/>
    <col min="9494" max="9494" width="2.7109375" style="96" customWidth="1"/>
    <col min="9495" max="9495" width="10.28515625" style="96" customWidth="1"/>
    <col min="9496" max="9503" width="0" style="96" hidden="1" customWidth="1"/>
    <col min="9504" max="9504" width="5.7109375" style="96" customWidth="1"/>
    <col min="9505" max="9505" width="1.7109375" style="96" customWidth="1"/>
    <col min="9506" max="9507" width="5.7109375" style="96" customWidth="1"/>
    <col min="9508" max="9508" width="1.7109375" style="96" customWidth="1"/>
    <col min="9509" max="9510" width="5.7109375" style="96" customWidth="1"/>
    <col min="9511" max="9511" width="1.7109375" style="96" customWidth="1"/>
    <col min="9512" max="9512" width="5.7109375" style="96" customWidth="1"/>
    <col min="9513" max="9728" width="11.42578125" style="96"/>
    <col min="9729" max="9729" width="0" style="96" hidden="1" customWidth="1"/>
    <col min="9730" max="9730" width="4.5703125" style="96" customWidth="1"/>
    <col min="9731" max="9731" width="7.28515625" style="96" bestFit="1" customWidth="1"/>
    <col min="9732" max="9732" width="7.28515625" style="96" customWidth="1"/>
    <col min="9733" max="9733" width="5.28515625" style="96" customWidth="1"/>
    <col min="9734" max="9734" width="21.7109375" style="96" customWidth="1"/>
    <col min="9735" max="9735" width="0.85546875" style="96" customWidth="1"/>
    <col min="9736" max="9736" width="10.85546875" style="96" customWidth="1"/>
    <col min="9737" max="9737" width="2.7109375" style="96" customWidth="1"/>
    <col min="9738" max="9738" width="10.28515625" style="96" customWidth="1"/>
    <col min="9739" max="9739" width="4.28515625" style="96" customWidth="1"/>
    <col min="9740" max="9740" width="1.7109375" style="96" customWidth="1"/>
    <col min="9741" max="9742" width="4.28515625" style="96" customWidth="1"/>
    <col min="9743" max="9743" width="1.7109375" style="96" customWidth="1"/>
    <col min="9744" max="9745" width="4.28515625" style="96" customWidth="1"/>
    <col min="9746" max="9746" width="1.7109375" style="96" customWidth="1"/>
    <col min="9747" max="9747" width="4.28515625" style="96" customWidth="1"/>
    <col min="9748" max="9748" width="21.7109375" style="96" customWidth="1"/>
    <col min="9749" max="9749" width="10.28515625" style="96" customWidth="1"/>
    <col min="9750" max="9750" width="2.7109375" style="96" customWidth="1"/>
    <col min="9751" max="9751" width="10.28515625" style="96" customWidth="1"/>
    <col min="9752" max="9759" width="0" style="96" hidden="1" customWidth="1"/>
    <col min="9760" max="9760" width="5.7109375" style="96" customWidth="1"/>
    <col min="9761" max="9761" width="1.7109375" style="96" customWidth="1"/>
    <col min="9762" max="9763" width="5.7109375" style="96" customWidth="1"/>
    <col min="9764" max="9764" width="1.7109375" style="96" customWidth="1"/>
    <col min="9765" max="9766" width="5.7109375" style="96" customWidth="1"/>
    <col min="9767" max="9767" width="1.7109375" style="96" customWidth="1"/>
    <col min="9768" max="9768" width="5.7109375" style="96" customWidth="1"/>
    <col min="9769" max="9984" width="11.42578125" style="96"/>
    <col min="9985" max="9985" width="0" style="96" hidden="1" customWidth="1"/>
    <col min="9986" max="9986" width="4.5703125" style="96" customWidth="1"/>
    <col min="9987" max="9987" width="7.28515625" style="96" bestFit="1" customWidth="1"/>
    <col min="9988" max="9988" width="7.28515625" style="96" customWidth="1"/>
    <col min="9989" max="9989" width="5.28515625" style="96" customWidth="1"/>
    <col min="9990" max="9990" width="21.7109375" style="96" customWidth="1"/>
    <col min="9991" max="9991" width="0.85546875" style="96" customWidth="1"/>
    <col min="9992" max="9992" width="10.85546875" style="96" customWidth="1"/>
    <col min="9993" max="9993" width="2.7109375" style="96" customWidth="1"/>
    <col min="9994" max="9994" width="10.28515625" style="96" customWidth="1"/>
    <col min="9995" max="9995" width="4.28515625" style="96" customWidth="1"/>
    <col min="9996" max="9996" width="1.7109375" style="96" customWidth="1"/>
    <col min="9997" max="9998" width="4.28515625" style="96" customWidth="1"/>
    <col min="9999" max="9999" width="1.7109375" style="96" customWidth="1"/>
    <col min="10000" max="10001" width="4.28515625" style="96" customWidth="1"/>
    <col min="10002" max="10002" width="1.7109375" style="96" customWidth="1"/>
    <col min="10003" max="10003" width="4.28515625" style="96" customWidth="1"/>
    <col min="10004" max="10004" width="21.7109375" style="96" customWidth="1"/>
    <col min="10005" max="10005" width="10.28515625" style="96" customWidth="1"/>
    <col min="10006" max="10006" width="2.7109375" style="96" customWidth="1"/>
    <col min="10007" max="10007" width="10.28515625" style="96" customWidth="1"/>
    <col min="10008" max="10015" width="0" style="96" hidden="1" customWidth="1"/>
    <col min="10016" max="10016" width="5.7109375" style="96" customWidth="1"/>
    <col min="10017" max="10017" width="1.7109375" style="96" customWidth="1"/>
    <col min="10018" max="10019" width="5.7109375" style="96" customWidth="1"/>
    <col min="10020" max="10020" width="1.7109375" style="96" customWidth="1"/>
    <col min="10021" max="10022" width="5.7109375" style="96" customWidth="1"/>
    <col min="10023" max="10023" width="1.7109375" style="96" customWidth="1"/>
    <col min="10024" max="10024" width="5.7109375" style="96" customWidth="1"/>
    <col min="10025" max="10240" width="11.42578125" style="96"/>
    <col min="10241" max="10241" width="0" style="96" hidden="1" customWidth="1"/>
    <col min="10242" max="10242" width="4.5703125" style="96" customWidth="1"/>
    <col min="10243" max="10243" width="7.28515625" style="96" bestFit="1" customWidth="1"/>
    <col min="10244" max="10244" width="7.28515625" style="96" customWidth="1"/>
    <col min="10245" max="10245" width="5.28515625" style="96" customWidth="1"/>
    <col min="10246" max="10246" width="21.7109375" style="96" customWidth="1"/>
    <col min="10247" max="10247" width="0.85546875" style="96" customWidth="1"/>
    <col min="10248" max="10248" width="10.85546875" style="96" customWidth="1"/>
    <col min="10249" max="10249" width="2.7109375" style="96" customWidth="1"/>
    <col min="10250" max="10250" width="10.28515625" style="96" customWidth="1"/>
    <col min="10251" max="10251" width="4.28515625" style="96" customWidth="1"/>
    <col min="10252" max="10252" width="1.7109375" style="96" customWidth="1"/>
    <col min="10253" max="10254" width="4.28515625" style="96" customWidth="1"/>
    <col min="10255" max="10255" width="1.7109375" style="96" customWidth="1"/>
    <col min="10256" max="10257" width="4.28515625" style="96" customWidth="1"/>
    <col min="10258" max="10258" width="1.7109375" style="96" customWidth="1"/>
    <col min="10259" max="10259" width="4.28515625" style="96" customWidth="1"/>
    <col min="10260" max="10260" width="21.7109375" style="96" customWidth="1"/>
    <col min="10261" max="10261" width="10.28515625" style="96" customWidth="1"/>
    <col min="10262" max="10262" width="2.7109375" style="96" customWidth="1"/>
    <col min="10263" max="10263" width="10.28515625" style="96" customWidth="1"/>
    <col min="10264" max="10271" width="0" style="96" hidden="1" customWidth="1"/>
    <col min="10272" max="10272" width="5.7109375" style="96" customWidth="1"/>
    <col min="10273" max="10273" width="1.7109375" style="96" customWidth="1"/>
    <col min="10274" max="10275" width="5.7109375" style="96" customWidth="1"/>
    <col min="10276" max="10276" width="1.7109375" style="96" customWidth="1"/>
    <col min="10277" max="10278" width="5.7109375" style="96" customWidth="1"/>
    <col min="10279" max="10279" width="1.7109375" style="96" customWidth="1"/>
    <col min="10280" max="10280" width="5.7109375" style="96" customWidth="1"/>
    <col min="10281" max="10496" width="11.42578125" style="96"/>
    <col min="10497" max="10497" width="0" style="96" hidden="1" customWidth="1"/>
    <col min="10498" max="10498" width="4.5703125" style="96" customWidth="1"/>
    <col min="10499" max="10499" width="7.28515625" style="96" bestFit="1" customWidth="1"/>
    <col min="10500" max="10500" width="7.28515625" style="96" customWidth="1"/>
    <col min="10501" max="10501" width="5.28515625" style="96" customWidth="1"/>
    <col min="10502" max="10502" width="21.7109375" style="96" customWidth="1"/>
    <col min="10503" max="10503" width="0.85546875" style="96" customWidth="1"/>
    <col min="10504" max="10504" width="10.85546875" style="96" customWidth="1"/>
    <col min="10505" max="10505" width="2.7109375" style="96" customWidth="1"/>
    <col min="10506" max="10506" width="10.28515625" style="96" customWidth="1"/>
    <col min="10507" max="10507" width="4.28515625" style="96" customWidth="1"/>
    <col min="10508" max="10508" width="1.7109375" style="96" customWidth="1"/>
    <col min="10509" max="10510" width="4.28515625" style="96" customWidth="1"/>
    <col min="10511" max="10511" width="1.7109375" style="96" customWidth="1"/>
    <col min="10512" max="10513" width="4.28515625" style="96" customWidth="1"/>
    <col min="10514" max="10514" width="1.7109375" style="96" customWidth="1"/>
    <col min="10515" max="10515" width="4.28515625" style="96" customWidth="1"/>
    <col min="10516" max="10516" width="21.7109375" style="96" customWidth="1"/>
    <col min="10517" max="10517" width="10.28515625" style="96" customWidth="1"/>
    <col min="10518" max="10518" width="2.7109375" style="96" customWidth="1"/>
    <col min="10519" max="10519" width="10.28515625" style="96" customWidth="1"/>
    <col min="10520" max="10527" width="0" style="96" hidden="1" customWidth="1"/>
    <col min="10528" max="10528" width="5.7109375" style="96" customWidth="1"/>
    <col min="10529" max="10529" width="1.7109375" style="96" customWidth="1"/>
    <col min="10530" max="10531" width="5.7109375" style="96" customWidth="1"/>
    <col min="10532" max="10532" width="1.7109375" style="96" customWidth="1"/>
    <col min="10533" max="10534" width="5.7109375" style="96" customWidth="1"/>
    <col min="10535" max="10535" width="1.7109375" style="96" customWidth="1"/>
    <col min="10536" max="10536" width="5.7109375" style="96" customWidth="1"/>
    <col min="10537" max="10752" width="11.42578125" style="96"/>
    <col min="10753" max="10753" width="0" style="96" hidden="1" customWidth="1"/>
    <col min="10754" max="10754" width="4.5703125" style="96" customWidth="1"/>
    <col min="10755" max="10755" width="7.28515625" style="96" bestFit="1" customWidth="1"/>
    <col min="10756" max="10756" width="7.28515625" style="96" customWidth="1"/>
    <col min="10757" max="10757" width="5.28515625" style="96" customWidth="1"/>
    <col min="10758" max="10758" width="21.7109375" style="96" customWidth="1"/>
    <col min="10759" max="10759" width="0.85546875" style="96" customWidth="1"/>
    <col min="10760" max="10760" width="10.85546875" style="96" customWidth="1"/>
    <col min="10761" max="10761" width="2.7109375" style="96" customWidth="1"/>
    <col min="10762" max="10762" width="10.28515625" style="96" customWidth="1"/>
    <col min="10763" max="10763" width="4.28515625" style="96" customWidth="1"/>
    <col min="10764" max="10764" width="1.7109375" style="96" customWidth="1"/>
    <col min="10765" max="10766" width="4.28515625" style="96" customWidth="1"/>
    <col min="10767" max="10767" width="1.7109375" style="96" customWidth="1"/>
    <col min="10768" max="10769" width="4.28515625" style="96" customWidth="1"/>
    <col min="10770" max="10770" width="1.7109375" style="96" customWidth="1"/>
    <col min="10771" max="10771" width="4.28515625" style="96" customWidth="1"/>
    <col min="10772" max="10772" width="21.7109375" style="96" customWidth="1"/>
    <col min="10773" max="10773" width="10.28515625" style="96" customWidth="1"/>
    <col min="10774" max="10774" width="2.7109375" style="96" customWidth="1"/>
    <col min="10775" max="10775" width="10.28515625" style="96" customWidth="1"/>
    <col min="10776" max="10783" width="0" style="96" hidden="1" customWidth="1"/>
    <col min="10784" max="10784" width="5.7109375" style="96" customWidth="1"/>
    <col min="10785" max="10785" width="1.7109375" style="96" customWidth="1"/>
    <col min="10786" max="10787" width="5.7109375" style="96" customWidth="1"/>
    <col min="10788" max="10788" width="1.7109375" style="96" customWidth="1"/>
    <col min="10789" max="10790" width="5.7109375" style="96" customWidth="1"/>
    <col min="10791" max="10791" width="1.7109375" style="96" customWidth="1"/>
    <col min="10792" max="10792" width="5.7109375" style="96" customWidth="1"/>
    <col min="10793" max="11008" width="11.42578125" style="96"/>
    <col min="11009" max="11009" width="0" style="96" hidden="1" customWidth="1"/>
    <col min="11010" max="11010" width="4.5703125" style="96" customWidth="1"/>
    <col min="11011" max="11011" width="7.28515625" style="96" bestFit="1" customWidth="1"/>
    <col min="11012" max="11012" width="7.28515625" style="96" customWidth="1"/>
    <col min="11013" max="11013" width="5.28515625" style="96" customWidth="1"/>
    <col min="11014" max="11014" width="21.7109375" style="96" customWidth="1"/>
    <col min="11015" max="11015" width="0.85546875" style="96" customWidth="1"/>
    <col min="11016" max="11016" width="10.85546875" style="96" customWidth="1"/>
    <col min="11017" max="11017" width="2.7109375" style="96" customWidth="1"/>
    <col min="11018" max="11018" width="10.28515625" style="96" customWidth="1"/>
    <col min="11019" max="11019" width="4.28515625" style="96" customWidth="1"/>
    <col min="11020" max="11020" width="1.7109375" style="96" customWidth="1"/>
    <col min="11021" max="11022" width="4.28515625" style="96" customWidth="1"/>
    <col min="11023" max="11023" width="1.7109375" style="96" customWidth="1"/>
    <col min="11024" max="11025" width="4.28515625" style="96" customWidth="1"/>
    <col min="11026" max="11026" width="1.7109375" style="96" customWidth="1"/>
    <col min="11027" max="11027" width="4.28515625" style="96" customWidth="1"/>
    <col min="11028" max="11028" width="21.7109375" style="96" customWidth="1"/>
    <col min="11029" max="11029" width="10.28515625" style="96" customWidth="1"/>
    <col min="11030" max="11030" width="2.7109375" style="96" customWidth="1"/>
    <col min="11031" max="11031" width="10.28515625" style="96" customWidth="1"/>
    <col min="11032" max="11039" width="0" style="96" hidden="1" customWidth="1"/>
    <col min="11040" max="11040" width="5.7109375" style="96" customWidth="1"/>
    <col min="11041" max="11041" width="1.7109375" style="96" customWidth="1"/>
    <col min="11042" max="11043" width="5.7109375" style="96" customWidth="1"/>
    <col min="11044" max="11044" width="1.7109375" style="96" customWidth="1"/>
    <col min="11045" max="11046" width="5.7109375" style="96" customWidth="1"/>
    <col min="11047" max="11047" width="1.7109375" style="96" customWidth="1"/>
    <col min="11048" max="11048" width="5.7109375" style="96" customWidth="1"/>
    <col min="11049" max="11264" width="11.42578125" style="96"/>
    <col min="11265" max="11265" width="0" style="96" hidden="1" customWidth="1"/>
    <col min="11266" max="11266" width="4.5703125" style="96" customWidth="1"/>
    <col min="11267" max="11267" width="7.28515625" style="96" bestFit="1" customWidth="1"/>
    <col min="11268" max="11268" width="7.28515625" style="96" customWidth="1"/>
    <col min="11269" max="11269" width="5.28515625" style="96" customWidth="1"/>
    <col min="11270" max="11270" width="21.7109375" style="96" customWidth="1"/>
    <col min="11271" max="11271" width="0.85546875" style="96" customWidth="1"/>
    <col min="11272" max="11272" width="10.85546875" style="96" customWidth="1"/>
    <col min="11273" max="11273" width="2.7109375" style="96" customWidth="1"/>
    <col min="11274" max="11274" width="10.28515625" style="96" customWidth="1"/>
    <col min="11275" max="11275" width="4.28515625" style="96" customWidth="1"/>
    <col min="11276" max="11276" width="1.7109375" style="96" customWidth="1"/>
    <col min="11277" max="11278" width="4.28515625" style="96" customWidth="1"/>
    <col min="11279" max="11279" width="1.7109375" style="96" customWidth="1"/>
    <col min="11280" max="11281" width="4.28515625" style="96" customWidth="1"/>
    <col min="11282" max="11282" width="1.7109375" style="96" customWidth="1"/>
    <col min="11283" max="11283" width="4.28515625" style="96" customWidth="1"/>
    <col min="11284" max="11284" width="21.7109375" style="96" customWidth="1"/>
    <col min="11285" max="11285" width="10.28515625" style="96" customWidth="1"/>
    <col min="11286" max="11286" width="2.7109375" style="96" customWidth="1"/>
    <col min="11287" max="11287" width="10.28515625" style="96" customWidth="1"/>
    <col min="11288" max="11295" width="0" style="96" hidden="1" customWidth="1"/>
    <col min="11296" max="11296" width="5.7109375" style="96" customWidth="1"/>
    <col min="11297" max="11297" width="1.7109375" style="96" customWidth="1"/>
    <col min="11298" max="11299" width="5.7109375" style="96" customWidth="1"/>
    <col min="11300" max="11300" width="1.7109375" style="96" customWidth="1"/>
    <col min="11301" max="11302" width="5.7109375" style="96" customWidth="1"/>
    <col min="11303" max="11303" width="1.7109375" style="96" customWidth="1"/>
    <col min="11304" max="11304" width="5.7109375" style="96" customWidth="1"/>
    <col min="11305" max="11520" width="11.42578125" style="96"/>
    <col min="11521" max="11521" width="0" style="96" hidden="1" customWidth="1"/>
    <col min="11522" max="11522" width="4.5703125" style="96" customWidth="1"/>
    <col min="11523" max="11523" width="7.28515625" style="96" bestFit="1" customWidth="1"/>
    <col min="11524" max="11524" width="7.28515625" style="96" customWidth="1"/>
    <col min="11525" max="11525" width="5.28515625" style="96" customWidth="1"/>
    <col min="11526" max="11526" width="21.7109375" style="96" customWidth="1"/>
    <col min="11527" max="11527" width="0.85546875" style="96" customWidth="1"/>
    <col min="11528" max="11528" width="10.85546875" style="96" customWidth="1"/>
    <col min="11529" max="11529" width="2.7109375" style="96" customWidth="1"/>
    <col min="11530" max="11530" width="10.28515625" style="96" customWidth="1"/>
    <col min="11531" max="11531" width="4.28515625" style="96" customWidth="1"/>
    <col min="11532" max="11532" width="1.7109375" style="96" customWidth="1"/>
    <col min="11533" max="11534" width="4.28515625" style="96" customWidth="1"/>
    <col min="11535" max="11535" width="1.7109375" style="96" customWidth="1"/>
    <col min="11536" max="11537" width="4.28515625" style="96" customWidth="1"/>
    <col min="11538" max="11538" width="1.7109375" style="96" customWidth="1"/>
    <col min="11539" max="11539" width="4.28515625" style="96" customWidth="1"/>
    <col min="11540" max="11540" width="21.7109375" style="96" customWidth="1"/>
    <col min="11541" max="11541" width="10.28515625" style="96" customWidth="1"/>
    <col min="11542" max="11542" width="2.7109375" style="96" customWidth="1"/>
    <col min="11543" max="11543" width="10.28515625" style="96" customWidth="1"/>
    <col min="11544" max="11551" width="0" style="96" hidden="1" customWidth="1"/>
    <col min="11552" max="11552" width="5.7109375" style="96" customWidth="1"/>
    <col min="11553" max="11553" width="1.7109375" style="96" customWidth="1"/>
    <col min="11554" max="11555" width="5.7109375" style="96" customWidth="1"/>
    <col min="11556" max="11556" width="1.7109375" style="96" customWidth="1"/>
    <col min="11557" max="11558" width="5.7109375" style="96" customWidth="1"/>
    <col min="11559" max="11559" width="1.7109375" style="96" customWidth="1"/>
    <col min="11560" max="11560" width="5.7109375" style="96" customWidth="1"/>
    <col min="11561" max="11776" width="11.42578125" style="96"/>
    <col min="11777" max="11777" width="0" style="96" hidden="1" customWidth="1"/>
    <col min="11778" max="11778" width="4.5703125" style="96" customWidth="1"/>
    <col min="11779" max="11779" width="7.28515625" style="96" bestFit="1" customWidth="1"/>
    <col min="11780" max="11780" width="7.28515625" style="96" customWidth="1"/>
    <col min="11781" max="11781" width="5.28515625" style="96" customWidth="1"/>
    <col min="11782" max="11782" width="21.7109375" style="96" customWidth="1"/>
    <col min="11783" max="11783" width="0.85546875" style="96" customWidth="1"/>
    <col min="11784" max="11784" width="10.85546875" style="96" customWidth="1"/>
    <col min="11785" max="11785" width="2.7109375" style="96" customWidth="1"/>
    <col min="11786" max="11786" width="10.28515625" style="96" customWidth="1"/>
    <col min="11787" max="11787" width="4.28515625" style="96" customWidth="1"/>
    <col min="11788" max="11788" width="1.7109375" style="96" customWidth="1"/>
    <col min="11789" max="11790" width="4.28515625" style="96" customWidth="1"/>
    <col min="11791" max="11791" width="1.7109375" style="96" customWidth="1"/>
    <col min="11792" max="11793" width="4.28515625" style="96" customWidth="1"/>
    <col min="11794" max="11794" width="1.7109375" style="96" customWidth="1"/>
    <col min="11795" max="11795" width="4.28515625" style="96" customWidth="1"/>
    <col min="11796" max="11796" width="21.7109375" style="96" customWidth="1"/>
    <col min="11797" max="11797" width="10.28515625" style="96" customWidth="1"/>
    <col min="11798" max="11798" width="2.7109375" style="96" customWidth="1"/>
    <col min="11799" max="11799" width="10.28515625" style="96" customWidth="1"/>
    <col min="11800" max="11807" width="0" style="96" hidden="1" customWidth="1"/>
    <col min="11808" max="11808" width="5.7109375" style="96" customWidth="1"/>
    <col min="11809" max="11809" width="1.7109375" style="96" customWidth="1"/>
    <col min="11810" max="11811" width="5.7109375" style="96" customWidth="1"/>
    <col min="11812" max="11812" width="1.7109375" style="96" customWidth="1"/>
    <col min="11813" max="11814" width="5.7109375" style="96" customWidth="1"/>
    <col min="11815" max="11815" width="1.7109375" style="96" customWidth="1"/>
    <col min="11816" max="11816" width="5.7109375" style="96" customWidth="1"/>
    <col min="11817" max="12032" width="11.42578125" style="96"/>
    <col min="12033" max="12033" width="0" style="96" hidden="1" customWidth="1"/>
    <col min="12034" max="12034" width="4.5703125" style="96" customWidth="1"/>
    <col min="12035" max="12035" width="7.28515625" style="96" bestFit="1" customWidth="1"/>
    <col min="12036" max="12036" width="7.28515625" style="96" customWidth="1"/>
    <col min="12037" max="12037" width="5.28515625" style="96" customWidth="1"/>
    <col min="12038" max="12038" width="21.7109375" style="96" customWidth="1"/>
    <col min="12039" max="12039" width="0.85546875" style="96" customWidth="1"/>
    <col min="12040" max="12040" width="10.85546875" style="96" customWidth="1"/>
    <col min="12041" max="12041" width="2.7109375" style="96" customWidth="1"/>
    <col min="12042" max="12042" width="10.28515625" style="96" customWidth="1"/>
    <col min="12043" max="12043" width="4.28515625" style="96" customWidth="1"/>
    <col min="12044" max="12044" width="1.7109375" style="96" customWidth="1"/>
    <col min="12045" max="12046" width="4.28515625" style="96" customWidth="1"/>
    <col min="12047" max="12047" width="1.7109375" style="96" customWidth="1"/>
    <col min="12048" max="12049" width="4.28515625" style="96" customWidth="1"/>
    <col min="12050" max="12050" width="1.7109375" style="96" customWidth="1"/>
    <col min="12051" max="12051" width="4.28515625" style="96" customWidth="1"/>
    <col min="12052" max="12052" width="21.7109375" style="96" customWidth="1"/>
    <col min="12053" max="12053" width="10.28515625" style="96" customWidth="1"/>
    <col min="12054" max="12054" width="2.7109375" style="96" customWidth="1"/>
    <col min="12055" max="12055" width="10.28515625" style="96" customWidth="1"/>
    <col min="12056" max="12063" width="0" style="96" hidden="1" customWidth="1"/>
    <col min="12064" max="12064" width="5.7109375" style="96" customWidth="1"/>
    <col min="12065" max="12065" width="1.7109375" style="96" customWidth="1"/>
    <col min="12066" max="12067" width="5.7109375" style="96" customWidth="1"/>
    <col min="12068" max="12068" width="1.7109375" style="96" customWidth="1"/>
    <col min="12069" max="12070" width="5.7109375" style="96" customWidth="1"/>
    <col min="12071" max="12071" width="1.7109375" style="96" customWidth="1"/>
    <col min="12072" max="12072" width="5.7109375" style="96" customWidth="1"/>
    <col min="12073" max="12288" width="11.42578125" style="96"/>
    <col min="12289" max="12289" width="0" style="96" hidden="1" customWidth="1"/>
    <col min="12290" max="12290" width="4.5703125" style="96" customWidth="1"/>
    <col min="12291" max="12291" width="7.28515625" style="96" bestFit="1" customWidth="1"/>
    <col min="12292" max="12292" width="7.28515625" style="96" customWidth="1"/>
    <col min="12293" max="12293" width="5.28515625" style="96" customWidth="1"/>
    <col min="12294" max="12294" width="21.7109375" style="96" customWidth="1"/>
    <col min="12295" max="12295" width="0.85546875" style="96" customWidth="1"/>
    <col min="12296" max="12296" width="10.85546875" style="96" customWidth="1"/>
    <col min="12297" max="12297" width="2.7109375" style="96" customWidth="1"/>
    <col min="12298" max="12298" width="10.28515625" style="96" customWidth="1"/>
    <col min="12299" max="12299" width="4.28515625" style="96" customWidth="1"/>
    <col min="12300" max="12300" width="1.7109375" style="96" customWidth="1"/>
    <col min="12301" max="12302" width="4.28515625" style="96" customWidth="1"/>
    <col min="12303" max="12303" width="1.7109375" style="96" customWidth="1"/>
    <col min="12304" max="12305" width="4.28515625" style="96" customWidth="1"/>
    <col min="12306" max="12306" width="1.7109375" style="96" customWidth="1"/>
    <col min="12307" max="12307" width="4.28515625" style="96" customWidth="1"/>
    <col min="12308" max="12308" width="21.7109375" style="96" customWidth="1"/>
    <col min="12309" max="12309" width="10.28515625" style="96" customWidth="1"/>
    <col min="12310" max="12310" width="2.7109375" style="96" customWidth="1"/>
    <col min="12311" max="12311" width="10.28515625" style="96" customWidth="1"/>
    <col min="12312" max="12319" width="0" style="96" hidden="1" customWidth="1"/>
    <col min="12320" max="12320" width="5.7109375" style="96" customWidth="1"/>
    <col min="12321" max="12321" width="1.7109375" style="96" customWidth="1"/>
    <col min="12322" max="12323" width="5.7109375" style="96" customWidth="1"/>
    <col min="12324" max="12324" width="1.7109375" style="96" customWidth="1"/>
    <col min="12325" max="12326" width="5.7109375" style="96" customWidth="1"/>
    <col min="12327" max="12327" width="1.7109375" style="96" customWidth="1"/>
    <col min="12328" max="12328" width="5.7109375" style="96" customWidth="1"/>
    <col min="12329" max="12544" width="11.42578125" style="96"/>
    <col min="12545" max="12545" width="0" style="96" hidden="1" customWidth="1"/>
    <col min="12546" max="12546" width="4.5703125" style="96" customWidth="1"/>
    <col min="12547" max="12547" width="7.28515625" style="96" bestFit="1" customWidth="1"/>
    <col min="12548" max="12548" width="7.28515625" style="96" customWidth="1"/>
    <col min="12549" max="12549" width="5.28515625" style="96" customWidth="1"/>
    <col min="12550" max="12550" width="21.7109375" style="96" customWidth="1"/>
    <col min="12551" max="12551" width="0.85546875" style="96" customWidth="1"/>
    <col min="12552" max="12552" width="10.85546875" style="96" customWidth="1"/>
    <col min="12553" max="12553" width="2.7109375" style="96" customWidth="1"/>
    <col min="12554" max="12554" width="10.28515625" style="96" customWidth="1"/>
    <col min="12555" max="12555" width="4.28515625" style="96" customWidth="1"/>
    <col min="12556" max="12556" width="1.7109375" style="96" customWidth="1"/>
    <col min="12557" max="12558" width="4.28515625" style="96" customWidth="1"/>
    <col min="12559" max="12559" width="1.7109375" style="96" customWidth="1"/>
    <col min="12560" max="12561" width="4.28515625" style="96" customWidth="1"/>
    <col min="12562" max="12562" width="1.7109375" style="96" customWidth="1"/>
    <col min="12563" max="12563" width="4.28515625" style="96" customWidth="1"/>
    <col min="12564" max="12564" width="21.7109375" style="96" customWidth="1"/>
    <col min="12565" max="12565" width="10.28515625" style="96" customWidth="1"/>
    <col min="12566" max="12566" width="2.7109375" style="96" customWidth="1"/>
    <col min="12567" max="12567" width="10.28515625" style="96" customWidth="1"/>
    <col min="12568" max="12575" width="0" style="96" hidden="1" customWidth="1"/>
    <col min="12576" max="12576" width="5.7109375" style="96" customWidth="1"/>
    <col min="12577" max="12577" width="1.7109375" style="96" customWidth="1"/>
    <col min="12578" max="12579" width="5.7109375" style="96" customWidth="1"/>
    <col min="12580" max="12580" width="1.7109375" style="96" customWidth="1"/>
    <col min="12581" max="12582" width="5.7109375" style="96" customWidth="1"/>
    <col min="12583" max="12583" width="1.7109375" style="96" customWidth="1"/>
    <col min="12584" max="12584" width="5.7109375" style="96" customWidth="1"/>
    <col min="12585" max="12800" width="11.42578125" style="96"/>
    <col min="12801" max="12801" width="0" style="96" hidden="1" customWidth="1"/>
    <col min="12802" max="12802" width="4.5703125" style="96" customWidth="1"/>
    <col min="12803" max="12803" width="7.28515625" style="96" bestFit="1" customWidth="1"/>
    <col min="12804" max="12804" width="7.28515625" style="96" customWidth="1"/>
    <col min="12805" max="12805" width="5.28515625" style="96" customWidth="1"/>
    <col min="12806" max="12806" width="21.7109375" style="96" customWidth="1"/>
    <col min="12807" max="12807" width="0.85546875" style="96" customWidth="1"/>
    <col min="12808" max="12808" width="10.85546875" style="96" customWidth="1"/>
    <col min="12809" max="12809" width="2.7109375" style="96" customWidth="1"/>
    <col min="12810" max="12810" width="10.28515625" style="96" customWidth="1"/>
    <col min="12811" max="12811" width="4.28515625" style="96" customWidth="1"/>
    <col min="12812" max="12812" width="1.7109375" style="96" customWidth="1"/>
    <col min="12813" max="12814" width="4.28515625" style="96" customWidth="1"/>
    <col min="12815" max="12815" width="1.7109375" style="96" customWidth="1"/>
    <col min="12816" max="12817" width="4.28515625" style="96" customWidth="1"/>
    <col min="12818" max="12818" width="1.7109375" style="96" customWidth="1"/>
    <col min="12819" max="12819" width="4.28515625" style="96" customWidth="1"/>
    <col min="12820" max="12820" width="21.7109375" style="96" customWidth="1"/>
    <col min="12821" max="12821" width="10.28515625" style="96" customWidth="1"/>
    <col min="12822" max="12822" width="2.7109375" style="96" customWidth="1"/>
    <col min="12823" max="12823" width="10.28515625" style="96" customWidth="1"/>
    <col min="12824" max="12831" width="0" style="96" hidden="1" customWidth="1"/>
    <col min="12832" max="12832" width="5.7109375" style="96" customWidth="1"/>
    <col min="12833" max="12833" width="1.7109375" style="96" customWidth="1"/>
    <col min="12834" max="12835" width="5.7109375" style="96" customWidth="1"/>
    <col min="12836" max="12836" width="1.7109375" style="96" customWidth="1"/>
    <col min="12837" max="12838" width="5.7109375" style="96" customWidth="1"/>
    <col min="12839" max="12839" width="1.7109375" style="96" customWidth="1"/>
    <col min="12840" max="12840" width="5.7109375" style="96" customWidth="1"/>
    <col min="12841" max="13056" width="11.42578125" style="96"/>
    <col min="13057" max="13057" width="0" style="96" hidden="1" customWidth="1"/>
    <col min="13058" max="13058" width="4.5703125" style="96" customWidth="1"/>
    <col min="13059" max="13059" width="7.28515625" style="96" bestFit="1" customWidth="1"/>
    <col min="13060" max="13060" width="7.28515625" style="96" customWidth="1"/>
    <col min="13061" max="13061" width="5.28515625" style="96" customWidth="1"/>
    <col min="13062" max="13062" width="21.7109375" style="96" customWidth="1"/>
    <col min="13063" max="13063" width="0.85546875" style="96" customWidth="1"/>
    <col min="13064" max="13064" width="10.85546875" style="96" customWidth="1"/>
    <col min="13065" max="13065" width="2.7109375" style="96" customWidth="1"/>
    <col min="13066" max="13066" width="10.28515625" style="96" customWidth="1"/>
    <col min="13067" max="13067" width="4.28515625" style="96" customWidth="1"/>
    <col min="13068" max="13068" width="1.7109375" style="96" customWidth="1"/>
    <col min="13069" max="13070" width="4.28515625" style="96" customWidth="1"/>
    <col min="13071" max="13071" width="1.7109375" style="96" customWidth="1"/>
    <col min="13072" max="13073" width="4.28515625" style="96" customWidth="1"/>
    <col min="13074" max="13074" width="1.7109375" style="96" customWidth="1"/>
    <col min="13075" max="13075" width="4.28515625" style="96" customWidth="1"/>
    <col min="13076" max="13076" width="21.7109375" style="96" customWidth="1"/>
    <col min="13077" max="13077" width="10.28515625" style="96" customWidth="1"/>
    <col min="13078" max="13078" width="2.7109375" style="96" customWidth="1"/>
    <col min="13079" max="13079" width="10.28515625" style="96" customWidth="1"/>
    <col min="13080" max="13087" width="0" style="96" hidden="1" customWidth="1"/>
    <col min="13088" max="13088" width="5.7109375" style="96" customWidth="1"/>
    <col min="13089" max="13089" width="1.7109375" style="96" customWidth="1"/>
    <col min="13090" max="13091" width="5.7109375" style="96" customWidth="1"/>
    <col min="13092" max="13092" width="1.7109375" style="96" customWidth="1"/>
    <col min="13093" max="13094" width="5.7109375" style="96" customWidth="1"/>
    <col min="13095" max="13095" width="1.7109375" style="96" customWidth="1"/>
    <col min="13096" max="13096" width="5.7109375" style="96" customWidth="1"/>
    <col min="13097" max="13312" width="11.42578125" style="96"/>
    <col min="13313" max="13313" width="0" style="96" hidden="1" customWidth="1"/>
    <col min="13314" max="13314" width="4.5703125" style="96" customWidth="1"/>
    <col min="13315" max="13315" width="7.28515625" style="96" bestFit="1" customWidth="1"/>
    <col min="13316" max="13316" width="7.28515625" style="96" customWidth="1"/>
    <col min="13317" max="13317" width="5.28515625" style="96" customWidth="1"/>
    <col min="13318" max="13318" width="21.7109375" style="96" customWidth="1"/>
    <col min="13319" max="13319" width="0.85546875" style="96" customWidth="1"/>
    <col min="13320" max="13320" width="10.85546875" style="96" customWidth="1"/>
    <col min="13321" max="13321" width="2.7109375" style="96" customWidth="1"/>
    <col min="13322" max="13322" width="10.28515625" style="96" customWidth="1"/>
    <col min="13323" max="13323" width="4.28515625" style="96" customWidth="1"/>
    <col min="13324" max="13324" width="1.7109375" style="96" customWidth="1"/>
    <col min="13325" max="13326" width="4.28515625" style="96" customWidth="1"/>
    <col min="13327" max="13327" width="1.7109375" style="96" customWidth="1"/>
    <col min="13328" max="13329" width="4.28515625" style="96" customWidth="1"/>
    <col min="13330" max="13330" width="1.7109375" style="96" customWidth="1"/>
    <col min="13331" max="13331" width="4.28515625" style="96" customWidth="1"/>
    <col min="13332" max="13332" width="21.7109375" style="96" customWidth="1"/>
    <col min="13333" max="13333" width="10.28515625" style="96" customWidth="1"/>
    <col min="13334" max="13334" width="2.7109375" style="96" customWidth="1"/>
    <col min="13335" max="13335" width="10.28515625" style="96" customWidth="1"/>
    <col min="13336" max="13343" width="0" style="96" hidden="1" customWidth="1"/>
    <col min="13344" max="13344" width="5.7109375" style="96" customWidth="1"/>
    <col min="13345" max="13345" width="1.7109375" style="96" customWidth="1"/>
    <col min="13346" max="13347" width="5.7109375" style="96" customWidth="1"/>
    <col min="13348" max="13348" width="1.7109375" style="96" customWidth="1"/>
    <col min="13349" max="13350" width="5.7109375" style="96" customWidth="1"/>
    <col min="13351" max="13351" width="1.7109375" style="96" customWidth="1"/>
    <col min="13352" max="13352" width="5.7109375" style="96" customWidth="1"/>
    <col min="13353" max="13568" width="11.42578125" style="96"/>
    <col min="13569" max="13569" width="0" style="96" hidden="1" customWidth="1"/>
    <col min="13570" max="13570" width="4.5703125" style="96" customWidth="1"/>
    <col min="13571" max="13571" width="7.28515625" style="96" bestFit="1" customWidth="1"/>
    <col min="13572" max="13572" width="7.28515625" style="96" customWidth="1"/>
    <col min="13573" max="13573" width="5.28515625" style="96" customWidth="1"/>
    <col min="13574" max="13574" width="21.7109375" style="96" customWidth="1"/>
    <col min="13575" max="13575" width="0.85546875" style="96" customWidth="1"/>
    <col min="13576" max="13576" width="10.85546875" style="96" customWidth="1"/>
    <col min="13577" max="13577" width="2.7109375" style="96" customWidth="1"/>
    <col min="13578" max="13578" width="10.28515625" style="96" customWidth="1"/>
    <col min="13579" max="13579" width="4.28515625" style="96" customWidth="1"/>
    <col min="13580" max="13580" width="1.7109375" style="96" customWidth="1"/>
    <col min="13581" max="13582" width="4.28515625" style="96" customWidth="1"/>
    <col min="13583" max="13583" width="1.7109375" style="96" customWidth="1"/>
    <col min="13584" max="13585" width="4.28515625" style="96" customWidth="1"/>
    <col min="13586" max="13586" width="1.7109375" style="96" customWidth="1"/>
    <col min="13587" max="13587" width="4.28515625" style="96" customWidth="1"/>
    <col min="13588" max="13588" width="21.7109375" style="96" customWidth="1"/>
    <col min="13589" max="13589" width="10.28515625" style="96" customWidth="1"/>
    <col min="13590" max="13590" width="2.7109375" style="96" customWidth="1"/>
    <col min="13591" max="13591" width="10.28515625" style="96" customWidth="1"/>
    <col min="13592" max="13599" width="0" style="96" hidden="1" customWidth="1"/>
    <col min="13600" max="13600" width="5.7109375" style="96" customWidth="1"/>
    <col min="13601" max="13601" width="1.7109375" style="96" customWidth="1"/>
    <col min="13602" max="13603" width="5.7109375" style="96" customWidth="1"/>
    <col min="13604" max="13604" width="1.7109375" style="96" customWidth="1"/>
    <col min="13605" max="13606" width="5.7109375" style="96" customWidth="1"/>
    <col min="13607" max="13607" width="1.7109375" style="96" customWidth="1"/>
    <col min="13608" max="13608" width="5.7109375" style="96" customWidth="1"/>
    <col min="13609" max="13824" width="11.42578125" style="96"/>
    <col min="13825" max="13825" width="0" style="96" hidden="1" customWidth="1"/>
    <col min="13826" max="13826" width="4.5703125" style="96" customWidth="1"/>
    <col min="13827" max="13827" width="7.28515625" style="96" bestFit="1" customWidth="1"/>
    <col min="13828" max="13828" width="7.28515625" style="96" customWidth="1"/>
    <col min="13829" max="13829" width="5.28515625" style="96" customWidth="1"/>
    <col min="13830" max="13830" width="21.7109375" style="96" customWidth="1"/>
    <col min="13831" max="13831" width="0.85546875" style="96" customWidth="1"/>
    <col min="13832" max="13832" width="10.85546875" style="96" customWidth="1"/>
    <col min="13833" max="13833" width="2.7109375" style="96" customWidth="1"/>
    <col min="13834" max="13834" width="10.28515625" style="96" customWidth="1"/>
    <col min="13835" max="13835" width="4.28515625" style="96" customWidth="1"/>
    <col min="13836" max="13836" width="1.7109375" style="96" customWidth="1"/>
    <col min="13837" max="13838" width="4.28515625" style="96" customWidth="1"/>
    <col min="13839" max="13839" width="1.7109375" style="96" customWidth="1"/>
    <col min="13840" max="13841" width="4.28515625" style="96" customWidth="1"/>
    <col min="13842" max="13842" width="1.7109375" style="96" customWidth="1"/>
    <col min="13843" max="13843" width="4.28515625" style="96" customWidth="1"/>
    <col min="13844" max="13844" width="21.7109375" style="96" customWidth="1"/>
    <col min="13845" max="13845" width="10.28515625" style="96" customWidth="1"/>
    <col min="13846" max="13846" width="2.7109375" style="96" customWidth="1"/>
    <col min="13847" max="13847" width="10.28515625" style="96" customWidth="1"/>
    <col min="13848" max="13855" width="0" style="96" hidden="1" customWidth="1"/>
    <col min="13856" max="13856" width="5.7109375" style="96" customWidth="1"/>
    <col min="13857" max="13857" width="1.7109375" style="96" customWidth="1"/>
    <col min="13858" max="13859" width="5.7109375" style="96" customWidth="1"/>
    <col min="13860" max="13860" width="1.7109375" style="96" customWidth="1"/>
    <col min="13861" max="13862" width="5.7109375" style="96" customWidth="1"/>
    <col min="13863" max="13863" width="1.7109375" style="96" customWidth="1"/>
    <col min="13864" max="13864" width="5.7109375" style="96" customWidth="1"/>
    <col min="13865" max="14080" width="11.42578125" style="96"/>
    <col min="14081" max="14081" width="0" style="96" hidden="1" customWidth="1"/>
    <col min="14082" max="14082" width="4.5703125" style="96" customWidth="1"/>
    <col min="14083" max="14083" width="7.28515625" style="96" bestFit="1" customWidth="1"/>
    <col min="14084" max="14084" width="7.28515625" style="96" customWidth="1"/>
    <col min="14085" max="14085" width="5.28515625" style="96" customWidth="1"/>
    <col min="14086" max="14086" width="21.7109375" style="96" customWidth="1"/>
    <col min="14087" max="14087" width="0.85546875" style="96" customWidth="1"/>
    <col min="14088" max="14088" width="10.85546875" style="96" customWidth="1"/>
    <col min="14089" max="14089" width="2.7109375" style="96" customWidth="1"/>
    <col min="14090" max="14090" width="10.28515625" style="96" customWidth="1"/>
    <col min="14091" max="14091" width="4.28515625" style="96" customWidth="1"/>
    <col min="14092" max="14092" width="1.7109375" style="96" customWidth="1"/>
    <col min="14093" max="14094" width="4.28515625" style="96" customWidth="1"/>
    <col min="14095" max="14095" width="1.7109375" style="96" customWidth="1"/>
    <col min="14096" max="14097" width="4.28515625" style="96" customWidth="1"/>
    <col min="14098" max="14098" width="1.7109375" style="96" customWidth="1"/>
    <col min="14099" max="14099" width="4.28515625" style="96" customWidth="1"/>
    <col min="14100" max="14100" width="21.7109375" style="96" customWidth="1"/>
    <col min="14101" max="14101" width="10.28515625" style="96" customWidth="1"/>
    <col min="14102" max="14102" width="2.7109375" style="96" customWidth="1"/>
    <col min="14103" max="14103" width="10.28515625" style="96" customWidth="1"/>
    <col min="14104" max="14111" width="0" style="96" hidden="1" customWidth="1"/>
    <col min="14112" max="14112" width="5.7109375" style="96" customWidth="1"/>
    <col min="14113" max="14113" width="1.7109375" style="96" customWidth="1"/>
    <col min="14114" max="14115" width="5.7109375" style="96" customWidth="1"/>
    <col min="14116" max="14116" width="1.7109375" style="96" customWidth="1"/>
    <col min="14117" max="14118" width="5.7109375" style="96" customWidth="1"/>
    <col min="14119" max="14119" width="1.7109375" style="96" customWidth="1"/>
    <col min="14120" max="14120" width="5.7109375" style="96" customWidth="1"/>
    <col min="14121" max="14336" width="11.42578125" style="96"/>
    <col min="14337" max="14337" width="0" style="96" hidden="1" customWidth="1"/>
    <col min="14338" max="14338" width="4.5703125" style="96" customWidth="1"/>
    <col min="14339" max="14339" width="7.28515625" style="96" bestFit="1" customWidth="1"/>
    <col min="14340" max="14340" width="7.28515625" style="96" customWidth="1"/>
    <col min="14341" max="14341" width="5.28515625" style="96" customWidth="1"/>
    <col min="14342" max="14342" width="21.7109375" style="96" customWidth="1"/>
    <col min="14343" max="14343" width="0.85546875" style="96" customWidth="1"/>
    <col min="14344" max="14344" width="10.85546875" style="96" customWidth="1"/>
    <col min="14345" max="14345" width="2.7109375" style="96" customWidth="1"/>
    <col min="14346" max="14346" width="10.28515625" style="96" customWidth="1"/>
    <col min="14347" max="14347" width="4.28515625" style="96" customWidth="1"/>
    <col min="14348" max="14348" width="1.7109375" style="96" customWidth="1"/>
    <col min="14349" max="14350" width="4.28515625" style="96" customWidth="1"/>
    <col min="14351" max="14351" width="1.7109375" style="96" customWidth="1"/>
    <col min="14352" max="14353" width="4.28515625" style="96" customWidth="1"/>
    <col min="14354" max="14354" width="1.7109375" style="96" customWidth="1"/>
    <col min="14355" max="14355" width="4.28515625" style="96" customWidth="1"/>
    <col min="14356" max="14356" width="21.7109375" style="96" customWidth="1"/>
    <col min="14357" max="14357" width="10.28515625" style="96" customWidth="1"/>
    <col min="14358" max="14358" width="2.7109375" style="96" customWidth="1"/>
    <col min="14359" max="14359" width="10.28515625" style="96" customWidth="1"/>
    <col min="14360" max="14367" width="0" style="96" hidden="1" customWidth="1"/>
    <col min="14368" max="14368" width="5.7109375" style="96" customWidth="1"/>
    <col min="14369" max="14369" width="1.7109375" style="96" customWidth="1"/>
    <col min="14370" max="14371" width="5.7109375" style="96" customWidth="1"/>
    <col min="14372" max="14372" width="1.7109375" style="96" customWidth="1"/>
    <col min="14373" max="14374" width="5.7109375" style="96" customWidth="1"/>
    <col min="14375" max="14375" width="1.7109375" style="96" customWidth="1"/>
    <col min="14376" max="14376" width="5.7109375" style="96" customWidth="1"/>
    <col min="14377" max="14592" width="11.42578125" style="96"/>
    <col min="14593" max="14593" width="0" style="96" hidden="1" customWidth="1"/>
    <col min="14594" max="14594" width="4.5703125" style="96" customWidth="1"/>
    <col min="14595" max="14595" width="7.28515625" style="96" bestFit="1" customWidth="1"/>
    <col min="14596" max="14596" width="7.28515625" style="96" customWidth="1"/>
    <col min="14597" max="14597" width="5.28515625" style="96" customWidth="1"/>
    <col min="14598" max="14598" width="21.7109375" style="96" customWidth="1"/>
    <col min="14599" max="14599" width="0.85546875" style="96" customWidth="1"/>
    <col min="14600" max="14600" width="10.85546875" style="96" customWidth="1"/>
    <col min="14601" max="14601" width="2.7109375" style="96" customWidth="1"/>
    <col min="14602" max="14602" width="10.28515625" style="96" customWidth="1"/>
    <col min="14603" max="14603" width="4.28515625" style="96" customWidth="1"/>
    <col min="14604" max="14604" width="1.7109375" style="96" customWidth="1"/>
    <col min="14605" max="14606" width="4.28515625" style="96" customWidth="1"/>
    <col min="14607" max="14607" width="1.7109375" style="96" customWidth="1"/>
    <col min="14608" max="14609" width="4.28515625" style="96" customWidth="1"/>
    <col min="14610" max="14610" width="1.7109375" style="96" customWidth="1"/>
    <col min="14611" max="14611" width="4.28515625" style="96" customWidth="1"/>
    <col min="14612" max="14612" width="21.7109375" style="96" customWidth="1"/>
    <col min="14613" max="14613" width="10.28515625" style="96" customWidth="1"/>
    <col min="14614" max="14614" width="2.7109375" style="96" customWidth="1"/>
    <col min="14615" max="14615" width="10.28515625" style="96" customWidth="1"/>
    <col min="14616" max="14623" width="0" style="96" hidden="1" customWidth="1"/>
    <col min="14624" max="14624" width="5.7109375" style="96" customWidth="1"/>
    <col min="14625" max="14625" width="1.7109375" style="96" customWidth="1"/>
    <col min="14626" max="14627" width="5.7109375" style="96" customWidth="1"/>
    <col min="14628" max="14628" width="1.7109375" style="96" customWidth="1"/>
    <col min="14629" max="14630" width="5.7109375" style="96" customWidth="1"/>
    <col min="14631" max="14631" width="1.7109375" style="96" customWidth="1"/>
    <col min="14632" max="14632" width="5.7109375" style="96" customWidth="1"/>
    <col min="14633" max="14848" width="11.42578125" style="96"/>
    <col min="14849" max="14849" width="0" style="96" hidden="1" customWidth="1"/>
    <col min="14850" max="14850" width="4.5703125" style="96" customWidth="1"/>
    <col min="14851" max="14851" width="7.28515625" style="96" bestFit="1" customWidth="1"/>
    <col min="14852" max="14852" width="7.28515625" style="96" customWidth="1"/>
    <col min="14853" max="14853" width="5.28515625" style="96" customWidth="1"/>
    <col min="14854" max="14854" width="21.7109375" style="96" customWidth="1"/>
    <col min="14855" max="14855" width="0.85546875" style="96" customWidth="1"/>
    <col min="14856" max="14856" width="10.85546875" style="96" customWidth="1"/>
    <col min="14857" max="14857" width="2.7109375" style="96" customWidth="1"/>
    <col min="14858" max="14858" width="10.28515625" style="96" customWidth="1"/>
    <col min="14859" max="14859" width="4.28515625" style="96" customWidth="1"/>
    <col min="14860" max="14860" width="1.7109375" style="96" customWidth="1"/>
    <col min="14861" max="14862" width="4.28515625" style="96" customWidth="1"/>
    <col min="14863" max="14863" width="1.7109375" style="96" customWidth="1"/>
    <col min="14864" max="14865" width="4.28515625" style="96" customWidth="1"/>
    <col min="14866" max="14866" width="1.7109375" style="96" customWidth="1"/>
    <col min="14867" max="14867" width="4.28515625" style="96" customWidth="1"/>
    <col min="14868" max="14868" width="21.7109375" style="96" customWidth="1"/>
    <col min="14869" max="14869" width="10.28515625" style="96" customWidth="1"/>
    <col min="14870" max="14870" width="2.7109375" style="96" customWidth="1"/>
    <col min="14871" max="14871" width="10.28515625" style="96" customWidth="1"/>
    <col min="14872" max="14879" width="0" style="96" hidden="1" customWidth="1"/>
    <col min="14880" max="14880" width="5.7109375" style="96" customWidth="1"/>
    <col min="14881" max="14881" width="1.7109375" style="96" customWidth="1"/>
    <col min="14882" max="14883" width="5.7109375" style="96" customWidth="1"/>
    <col min="14884" max="14884" width="1.7109375" style="96" customWidth="1"/>
    <col min="14885" max="14886" width="5.7109375" style="96" customWidth="1"/>
    <col min="14887" max="14887" width="1.7109375" style="96" customWidth="1"/>
    <col min="14888" max="14888" width="5.7109375" style="96" customWidth="1"/>
    <col min="14889" max="15104" width="11.42578125" style="96"/>
    <col min="15105" max="15105" width="0" style="96" hidden="1" customWidth="1"/>
    <col min="15106" max="15106" width="4.5703125" style="96" customWidth="1"/>
    <col min="15107" max="15107" width="7.28515625" style="96" bestFit="1" customWidth="1"/>
    <col min="15108" max="15108" width="7.28515625" style="96" customWidth="1"/>
    <col min="15109" max="15109" width="5.28515625" style="96" customWidth="1"/>
    <col min="15110" max="15110" width="21.7109375" style="96" customWidth="1"/>
    <col min="15111" max="15111" width="0.85546875" style="96" customWidth="1"/>
    <col min="15112" max="15112" width="10.85546875" style="96" customWidth="1"/>
    <col min="15113" max="15113" width="2.7109375" style="96" customWidth="1"/>
    <col min="15114" max="15114" width="10.28515625" style="96" customWidth="1"/>
    <col min="15115" max="15115" width="4.28515625" style="96" customWidth="1"/>
    <col min="15116" max="15116" width="1.7109375" style="96" customWidth="1"/>
    <col min="15117" max="15118" width="4.28515625" style="96" customWidth="1"/>
    <col min="15119" max="15119" width="1.7109375" style="96" customWidth="1"/>
    <col min="15120" max="15121" width="4.28515625" style="96" customWidth="1"/>
    <col min="15122" max="15122" width="1.7109375" style="96" customWidth="1"/>
    <col min="15123" max="15123" width="4.28515625" style="96" customWidth="1"/>
    <col min="15124" max="15124" width="21.7109375" style="96" customWidth="1"/>
    <col min="15125" max="15125" width="10.28515625" style="96" customWidth="1"/>
    <col min="15126" max="15126" width="2.7109375" style="96" customWidth="1"/>
    <col min="15127" max="15127" width="10.28515625" style="96" customWidth="1"/>
    <col min="15128" max="15135" width="0" style="96" hidden="1" customWidth="1"/>
    <col min="15136" max="15136" width="5.7109375" style="96" customWidth="1"/>
    <col min="15137" max="15137" width="1.7109375" style="96" customWidth="1"/>
    <col min="15138" max="15139" width="5.7109375" style="96" customWidth="1"/>
    <col min="15140" max="15140" width="1.7109375" style="96" customWidth="1"/>
    <col min="15141" max="15142" width="5.7109375" style="96" customWidth="1"/>
    <col min="15143" max="15143" width="1.7109375" style="96" customWidth="1"/>
    <col min="15144" max="15144" width="5.7109375" style="96" customWidth="1"/>
    <col min="15145" max="15360" width="11.42578125" style="96"/>
    <col min="15361" max="15361" width="0" style="96" hidden="1" customWidth="1"/>
    <col min="15362" max="15362" width="4.5703125" style="96" customWidth="1"/>
    <col min="15363" max="15363" width="7.28515625" style="96" bestFit="1" customWidth="1"/>
    <col min="15364" max="15364" width="7.28515625" style="96" customWidth="1"/>
    <col min="15365" max="15365" width="5.28515625" style="96" customWidth="1"/>
    <col min="15366" max="15366" width="21.7109375" style="96" customWidth="1"/>
    <col min="15367" max="15367" width="0.85546875" style="96" customWidth="1"/>
    <col min="15368" max="15368" width="10.85546875" style="96" customWidth="1"/>
    <col min="15369" max="15369" width="2.7109375" style="96" customWidth="1"/>
    <col min="15370" max="15370" width="10.28515625" style="96" customWidth="1"/>
    <col min="15371" max="15371" width="4.28515625" style="96" customWidth="1"/>
    <col min="15372" max="15372" width="1.7109375" style="96" customWidth="1"/>
    <col min="15373" max="15374" width="4.28515625" style="96" customWidth="1"/>
    <col min="15375" max="15375" width="1.7109375" style="96" customWidth="1"/>
    <col min="15376" max="15377" width="4.28515625" style="96" customWidth="1"/>
    <col min="15378" max="15378" width="1.7109375" style="96" customWidth="1"/>
    <col min="15379" max="15379" width="4.28515625" style="96" customWidth="1"/>
    <col min="15380" max="15380" width="21.7109375" style="96" customWidth="1"/>
    <col min="15381" max="15381" width="10.28515625" style="96" customWidth="1"/>
    <col min="15382" max="15382" width="2.7109375" style="96" customWidth="1"/>
    <col min="15383" max="15383" width="10.28515625" style="96" customWidth="1"/>
    <col min="15384" max="15391" width="0" style="96" hidden="1" customWidth="1"/>
    <col min="15392" max="15392" width="5.7109375" style="96" customWidth="1"/>
    <col min="15393" max="15393" width="1.7109375" style="96" customWidth="1"/>
    <col min="15394" max="15395" width="5.7109375" style="96" customWidth="1"/>
    <col min="15396" max="15396" width="1.7109375" style="96" customWidth="1"/>
    <col min="15397" max="15398" width="5.7109375" style="96" customWidth="1"/>
    <col min="15399" max="15399" width="1.7109375" style="96" customWidth="1"/>
    <col min="15400" max="15400" width="5.7109375" style="96" customWidth="1"/>
    <col min="15401" max="15616" width="11.42578125" style="96"/>
    <col min="15617" max="15617" width="0" style="96" hidden="1" customWidth="1"/>
    <col min="15618" max="15618" width="4.5703125" style="96" customWidth="1"/>
    <col min="15619" max="15619" width="7.28515625" style="96" bestFit="1" customWidth="1"/>
    <col min="15620" max="15620" width="7.28515625" style="96" customWidth="1"/>
    <col min="15621" max="15621" width="5.28515625" style="96" customWidth="1"/>
    <col min="15622" max="15622" width="21.7109375" style="96" customWidth="1"/>
    <col min="15623" max="15623" width="0.85546875" style="96" customWidth="1"/>
    <col min="15624" max="15624" width="10.85546875" style="96" customWidth="1"/>
    <col min="15625" max="15625" width="2.7109375" style="96" customWidth="1"/>
    <col min="15626" max="15626" width="10.28515625" style="96" customWidth="1"/>
    <col min="15627" max="15627" width="4.28515625" style="96" customWidth="1"/>
    <col min="15628" max="15628" width="1.7109375" style="96" customWidth="1"/>
    <col min="15629" max="15630" width="4.28515625" style="96" customWidth="1"/>
    <col min="15631" max="15631" width="1.7109375" style="96" customWidth="1"/>
    <col min="15632" max="15633" width="4.28515625" style="96" customWidth="1"/>
    <col min="15634" max="15634" width="1.7109375" style="96" customWidth="1"/>
    <col min="15635" max="15635" width="4.28515625" style="96" customWidth="1"/>
    <col min="15636" max="15636" width="21.7109375" style="96" customWidth="1"/>
    <col min="15637" max="15637" width="10.28515625" style="96" customWidth="1"/>
    <col min="15638" max="15638" width="2.7109375" style="96" customWidth="1"/>
    <col min="15639" max="15639" width="10.28515625" style="96" customWidth="1"/>
    <col min="15640" max="15647" width="0" style="96" hidden="1" customWidth="1"/>
    <col min="15648" max="15648" width="5.7109375" style="96" customWidth="1"/>
    <col min="15649" max="15649" width="1.7109375" style="96" customWidth="1"/>
    <col min="15650" max="15651" width="5.7109375" style="96" customWidth="1"/>
    <col min="15652" max="15652" width="1.7109375" style="96" customWidth="1"/>
    <col min="15653" max="15654" width="5.7109375" style="96" customWidth="1"/>
    <col min="15655" max="15655" width="1.7109375" style="96" customWidth="1"/>
    <col min="15656" max="15656" width="5.7109375" style="96" customWidth="1"/>
    <col min="15657" max="15872" width="11.42578125" style="96"/>
    <col min="15873" max="15873" width="0" style="96" hidden="1" customWidth="1"/>
    <col min="15874" max="15874" width="4.5703125" style="96" customWidth="1"/>
    <col min="15875" max="15875" width="7.28515625" style="96" bestFit="1" customWidth="1"/>
    <col min="15876" max="15876" width="7.28515625" style="96" customWidth="1"/>
    <col min="15877" max="15877" width="5.28515625" style="96" customWidth="1"/>
    <col min="15878" max="15878" width="21.7109375" style="96" customWidth="1"/>
    <col min="15879" max="15879" width="0.85546875" style="96" customWidth="1"/>
    <col min="15880" max="15880" width="10.85546875" style="96" customWidth="1"/>
    <col min="15881" max="15881" width="2.7109375" style="96" customWidth="1"/>
    <col min="15882" max="15882" width="10.28515625" style="96" customWidth="1"/>
    <col min="15883" max="15883" width="4.28515625" style="96" customWidth="1"/>
    <col min="15884" max="15884" width="1.7109375" style="96" customWidth="1"/>
    <col min="15885" max="15886" width="4.28515625" style="96" customWidth="1"/>
    <col min="15887" max="15887" width="1.7109375" style="96" customWidth="1"/>
    <col min="15888" max="15889" width="4.28515625" style="96" customWidth="1"/>
    <col min="15890" max="15890" width="1.7109375" style="96" customWidth="1"/>
    <col min="15891" max="15891" width="4.28515625" style="96" customWidth="1"/>
    <col min="15892" max="15892" width="21.7109375" style="96" customWidth="1"/>
    <col min="15893" max="15893" width="10.28515625" style="96" customWidth="1"/>
    <col min="15894" max="15894" width="2.7109375" style="96" customWidth="1"/>
    <col min="15895" max="15895" width="10.28515625" style="96" customWidth="1"/>
    <col min="15896" max="15903" width="0" style="96" hidden="1" customWidth="1"/>
    <col min="15904" max="15904" width="5.7109375" style="96" customWidth="1"/>
    <col min="15905" max="15905" width="1.7109375" style="96" customWidth="1"/>
    <col min="15906" max="15907" width="5.7109375" style="96" customWidth="1"/>
    <col min="15908" max="15908" width="1.7109375" style="96" customWidth="1"/>
    <col min="15909" max="15910" width="5.7109375" style="96" customWidth="1"/>
    <col min="15911" max="15911" width="1.7109375" style="96" customWidth="1"/>
    <col min="15912" max="15912" width="5.7109375" style="96" customWidth="1"/>
    <col min="15913" max="16128" width="11.42578125" style="96"/>
    <col min="16129" max="16129" width="0" style="96" hidden="1" customWidth="1"/>
    <col min="16130" max="16130" width="4.5703125" style="96" customWidth="1"/>
    <col min="16131" max="16131" width="7.28515625" style="96" bestFit="1" customWidth="1"/>
    <col min="16132" max="16132" width="7.28515625" style="96" customWidth="1"/>
    <col min="16133" max="16133" width="5.28515625" style="96" customWidth="1"/>
    <col min="16134" max="16134" width="21.7109375" style="96" customWidth="1"/>
    <col min="16135" max="16135" width="0.85546875" style="96" customWidth="1"/>
    <col min="16136" max="16136" width="10.85546875" style="96" customWidth="1"/>
    <col min="16137" max="16137" width="2.7109375" style="96" customWidth="1"/>
    <col min="16138" max="16138" width="10.28515625" style="96" customWidth="1"/>
    <col min="16139" max="16139" width="4.28515625" style="96" customWidth="1"/>
    <col min="16140" max="16140" width="1.7109375" style="96" customWidth="1"/>
    <col min="16141" max="16142" width="4.28515625" style="96" customWidth="1"/>
    <col min="16143" max="16143" width="1.7109375" style="96" customWidth="1"/>
    <col min="16144" max="16145" width="4.28515625" style="96" customWidth="1"/>
    <col min="16146" max="16146" width="1.7109375" style="96" customWidth="1"/>
    <col min="16147" max="16147" width="4.28515625" style="96" customWidth="1"/>
    <col min="16148" max="16148" width="21.7109375" style="96" customWidth="1"/>
    <col min="16149" max="16149" width="10.28515625" style="96" customWidth="1"/>
    <col min="16150" max="16150" width="2.7109375" style="96" customWidth="1"/>
    <col min="16151" max="16151" width="10.28515625" style="96" customWidth="1"/>
    <col min="16152" max="16159" width="0" style="96" hidden="1" customWidth="1"/>
    <col min="16160" max="16160" width="5.7109375" style="96" customWidth="1"/>
    <col min="16161" max="16161" width="1.7109375" style="96" customWidth="1"/>
    <col min="16162" max="16163" width="5.7109375" style="96" customWidth="1"/>
    <col min="16164" max="16164" width="1.7109375" style="96" customWidth="1"/>
    <col min="16165" max="16166" width="5.7109375" style="96" customWidth="1"/>
    <col min="16167" max="16167" width="1.7109375" style="96" customWidth="1"/>
    <col min="16168" max="16168" width="5.7109375" style="96" customWidth="1"/>
    <col min="16169" max="16384" width="11.42578125" style="96"/>
  </cols>
  <sheetData>
    <row r="1" spans="1:40" s="2" customFormat="1" ht="22.5" customHeight="1" x14ac:dyDescent="0.25">
      <c r="A1" s="1"/>
      <c r="E1" s="181" t="s">
        <v>0</v>
      </c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3"/>
      <c r="V1" s="1"/>
      <c r="W1" s="1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s="2" customFormat="1" ht="6.75" customHeight="1" x14ac:dyDescent="0.2">
      <c r="A2" s="1"/>
      <c r="E2" s="4"/>
      <c r="V2" s="1"/>
      <c r="W2" s="1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s="2" customFormat="1" ht="18" customHeight="1" x14ac:dyDescent="0.25">
      <c r="A3" s="1"/>
      <c r="C3" s="5"/>
      <c r="D3" s="3"/>
      <c r="E3" s="6"/>
      <c r="F3" s="182" t="str">
        <f>IF([1]Mannschaften!D2="","",[1]Mannschaften!D2)</f>
        <v xml:space="preserve"> Deutsche Meisterschaft der Jugend  Feld   2015</v>
      </c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3"/>
      <c r="W3" s="3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s="3" customFormat="1" ht="17.25" customHeight="1" x14ac:dyDescent="0.25">
      <c r="B4" s="183" t="str">
        <f>IF([1]Mannschaften!I4="","",[1]Mannschaften!I4)</f>
        <v>Kellinghusen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s="2" customFormat="1" ht="16.5" customHeight="1" x14ac:dyDescent="0.25">
      <c r="A5" s="1"/>
      <c r="B5" s="184" t="str">
        <f>[1]Mannschaften!A5</f>
        <v xml:space="preserve">Ausrichter:     </v>
      </c>
      <c r="C5" s="184"/>
      <c r="D5" s="184"/>
      <c r="E5" s="184"/>
      <c r="F5" s="184"/>
      <c r="G5" s="184"/>
      <c r="H5" s="184"/>
      <c r="I5" s="184"/>
      <c r="J5" s="184"/>
      <c r="K5" s="185" t="str">
        <f>IF([1]Mannschaften!N5="","",[1]Mannschaften!N5)</f>
        <v>VfL Kellinghusen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s="2" customFormat="1" ht="3.75" customHeight="1" x14ac:dyDescent="0.2">
      <c r="A6" s="1"/>
      <c r="B6" s="8"/>
      <c r="C6" s="8"/>
      <c r="D6" s="8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10"/>
      <c r="W6" s="10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s="2" customFormat="1" ht="17.100000000000001" customHeight="1" x14ac:dyDescent="0.2">
      <c r="A7" s="1"/>
      <c r="B7" s="11"/>
      <c r="C7" s="12"/>
      <c r="D7" s="13"/>
      <c r="E7" s="14"/>
      <c r="F7" s="13"/>
      <c r="G7" s="13"/>
      <c r="H7" s="186" t="s">
        <v>1</v>
      </c>
      <c r="I7" s="186"/>
      <c r="J7" s="186"/>
      <c r="K7" s="187">
        <f>[1]Mannschaften!P4</f>
        <v>42252</v>
      </c>
      <c r="L7" s="187"/>
      <c r="M7" s="187"/>
      <c r="N7" s="187"/>
      <c r="O7" s="187"/>
      <c r="P7" s="187"/>
      <c r="Q7" s="187"/>
      <c r="R7" s="187"/>
      <c r="S7" s="187"/>
      <c r="T7" s="187"/>
      <c r="U7" s="13"/>
      <c r="V7" s="13"/>
      <c r="W7" s="13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s="2" customFormat="1" ht="6" customHeight="1" thickBot="1" x14ac:dyDescent="0.25">
      <c r="A8" s="1"/>
      <c r="B8" s="11"/>
      <c r="C8" s="11"/>
      <c r="D8" s="11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0"/>
      <c r="W8" s="10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s="2" customFormat="1" ht="17.25" customHeight="1" thickBot="1" x14ac:dyDescent="0.3">
      <c r="A9" s="1"/>
      <c r="E9" s="4"/>
      <c r="F9" s="188" t="s">
        <v>2</v>
      </c>
      <c r="G9" s="189"/>
      <c r="H9" s="190"/>
      <c r="I9" s="16"/>
      <c r="J9" s="186" t="str">
        <f>[1]Mannschaften!K3</f>
        <v>W U14</v>
      </c>
      <c r="K9" s="186"/>
      <c r="L9" s="186"/>
      <c r="M9" s="186"/>
      <c r="N9" s="186"/>
      <c r="O9" s="186"/>
      <c r="P9" s="186"/>
      <c r="Q9" s="186"/>
      <c r="R9" s="186"/>
      <c r="S9" s="16"/>
      <c r="T9" s="191" t="s">
        <v>3</v>
      </c>
      <c r="U9" s="192"/>
      <c r="V9" s="193"/>
      <c r="W9" s="1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s="2" customFormat="1" ht="17.25" customHeight="1" x14ac:dyDescent="0.25">
      <c r="A10" s="1"/>
      <c r="E10" s="4"/>
      <c r="F10" s="17" t="str">
        <f>[1]Mannschaften!C11</f>
        <v>TV Jahn Schneverdingen</v>
      </c>
      <c r="G10" s="18" t="str">
        <f>IF([1]Mannschaften!C10="","",[1]Mannschaften!C10)</f>
        <v>Nord 1</v>
      </c>
      <c r="H10" s="19"/>
      <c r="I10" s="194" t="str">
        <f>IF('[1]Gruppe A'!AR26=0,"",IF('[1]Gruppe A'!AR26=15,"","Achtung!  Punktgleichheit in Gruppe A"))</f>
        <v/>
      </c>
      <c r="J10" s="195"/>
      <c r="K10" s="195"/>
      <c r="L10" s="195"/>
      <c r="M10" s="195"/>
      <c r="N10" s="195"/>
      <c r="O10" s="195"/>
      <c r="P10" s="195"/>
      <c r="Q10" s="195"/>
      <c r="R10" s="195"/>
      <c r="S10" s="196"/>
      <c r="T10" s="17" t="str">
        <f>[1]Mannschaften!C146</f>
        <v>TSV Gärtringen</v>
      </c>
      <c r="U10" s="18" t="str">
        <f>IF([1]Mannschaften!C145="","",[1]Mannschaften!C145)</f>
        <v>Süd 1</v>
      </c>
      <c r="V10" s="20"/>
      <c r="W10" s="1"/>
      <c r="X10" s="1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 s="2" customFormat="1" ht="17.25" customHeight="1" x14ac:dyDescent="0.25">
      <c r="A11" s="1"/>
      <c r="C11" s="21"/>
      <c r="E11" s="4"/>
      <c r="F11" s="22" t="str">
        <f>[1]Mannschaften!I11</f>
        <v>Lemwerder TV</v>
      </c>
      <c r="G11" s="23" t="str">
        <f>IF([1]Mannschaften!I10="","",[1]Mannschaften!I10)</f>
        <v>Nord 3</v>
      </c>
      <c r="H11" s="24"/>
      <c r="I11" s="194" t="str">
        <f>IF('[1]Gruppe A'!AR26=0,"",IF('[1]Gruppe A'!AR26=15,"","Bitte Platzierung selbst ermitteln"))</f>
        <v/>
      </c>
      <c r="J11" s="195"/>
      <c r="K11" s="195"/>
      <c r="L11" s="195"/>
      <c r="M11" s="195"/>
      <c r="N11" s="195"/>
      <c r="O11" s="195"/>
      <c r="P11" s="195"/>
      <c r="Q11" s="195"/>
      <c r="R11" s="195"/>
      <c r="S11" s="196"/>
      <c r="T11" s="22" t="str">
        <f>[1]Mannschaften!I146</f>
        <v>TSV Bayer o4 Leverkusen</v>
      </c>
      <c r="U11" s="23" t="str">
        <f>IF([1]Mannschaften!I145="","",[1]Mannschaften!I145)</f>
        <v>Nord 2</v>
      </c>
      <c r="V11" s="25"/>
      <c r="W11" s="1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s="2" customFormat="1" ht="17.25" customHeight="1" x14ac:dyDescent="0.2">
      <c r="A12" s="1"/>
      <c r="E12" s="4"/>
      <c r="F12" s="22" t="str">
        <f>[1]Mannschaften!N11</f>
        <v>TV Waibstadt</v>
      </c>
      <c r="G12" s="23" t="str">
        <f>IF([1]Mannschaften!N10="","",[1]Mannschaften!N10)</f>
        <v>West 1</v>
      </c>
      <c r="H12" s="24"/>
      <c r="I12" s="178" t="s">
        <v>4</v>
      </c>
      <c r="J12" s="179"/>
      <c r="K12" s="179"/>
      <c r="L12" s="179"/>
      <c r="M12" s="179"/>
      <c r="N12" s="179"/>
      <c r="O12" s="179"/>
      <c r="P12" s="179"/>
      <c r="Q12" s="179"/>
      <c r="R12" s="179"/>
      <c r="S12" s="180"/>
      <c r="T12" s="22" t="str">
        <f>[1]Mannschaften!N146</f>
        <v>TSV Schülp</v>
      </c>
      <c r="U12" s="23" t="str">
        <f>IF([1]Mannschaften!N145="","",[1]Mannschaften!N145)</f>
        <v>Ost 1</v>
      </c>
      <c r="V12" s="25"/>
      <c r="W12" s="1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s="2" customFormat="1" ht="17.25" customHeight="1" x14ac:dyDescent="0.25">
      <c r="A13" s="1"/>
      <c r="E13" s="4"/>
      <c r="F13" s="22" t="str">
        <f>[1]Mannschaften!S11</f>
        <v>TSV Breitenberg</v>
      </c>
      <c r="G13" s="23" t="str">
        <f>IF([1]Mannschaften!S10="","",[1]Mannschaften!S10)</f>
        <v>Ost 2</v>
      </c>
      <c r="H13" s="24"/>
      <c r="I13" s="194" t="str">
        <f>IF('[1]Gruppe B'!AR26=0,"",IF('[1]Gruppe B'!AR26=15,"","Achtung!  Punktgleichheit in Gruppe B"))</f>
        <v/>
      </c>
      <c r="J13" s="195"/>
      <c r="K13" s="195"/>
      <c r="L13" s="195"/>
      <c r="M13" s="195"/>
      <c r="N13" s="195"/>
      <c r="O13" s="195"/>
      <c r="P13" s="195"/>
      <c r="Q13" s="195"/>
      <c r="R13" s="195"/>
      <c r="S13" s="196"/>
      <c r="T13" s="22" t="str">
        <f>[1]Mannschaften!S146</f>
        <v>VfL Kellinghusen</v>
      </c>
      <c r="U13" s="23" t="str">
        <f>IF([1]Mannschaften!S145="","",[1]Mannschaften!S145)</f>
        <v>Ausrichter</v>
      </c>
      <c r="V13" s="25"/>
      <c r="W13" s="1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s="2" customFormat="1" ht="17.25" customHeight="1" thickBot="1" x14ac:dyDescent="0.3">
      <c r="A14" s="1"/>
      <c r="E14" s="4"/>
      <c r="F14" s="26" t="str">
        <f>[1]Mannschaften!X11</f>
        <v>ASV Veitsbronn</v>
      </c>
      <c r="G14" s="27" t="str">
        <f>IF([1]Mannschaften!X10="","",[1]Mannschaften!X10)</f>
        <v>Süd 2</v>
      </c>
      <c r="H14" s="28"/>
      <c r="I14" s="194" t="str">
        <f>IF('[1]Gruppe B'!AR26=0,"",IF('[1]Gruppe B'!AR26=15,"","Bitte Platzierung selbst ermitteln"))</f>
        <v/>
      </c>
      <c r="J14" s="195"/>
      <c r="K14" s="195"/>
      <c r="L14" s="195"/>
      <c r="M14" s="195"/>
      <c r="N14" s="195"/>
      <c r="O14" s="195"/>
      <c r="P14" s="195"/>
      <c r="Q14" s="195"/>
      <c r="R14" s="195"/>
      <c r="S14" s="196"/>
      <c r="T14" s="26" t="str">
        <f>[1]Mannschaften!X146</f>
        <v>TSV Karlsdorf</v>
      </c>
      <c r="U14" s="27" t="str">
        <f>IF([1]Mannschaften!X145="","",[1]Mannschaften!X145)</f>
        <v>West 2</v>
      </c>
      <c r="V14" s="29"/>
      <c r="W14" s="1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s="2" customFormat="1" ht="12.75" hidden="1" customHeight="1" x14ac:dyDescent="0.25">
      <c r="A15" s="1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s="34" customFormat="1" ht="18" hidden="1" customHeight="1" x14ac:dyDescent="0.25">
      <c r="A16" s="30"/>
      <c r="B16" s="31">
        <v>2</v>
      </c>
      <c r="C16" s="31">
        <v>3</v>
      </c>
      <c r="D16" s="32">
        <v>4</v>
      </c>
      <c r="E16" s="32">
        <v>5</v>
      </c>
      <c r="F16" s="32">
        <v>6</v>
      </c>
      <c r="G16" s="32">
        <v>7</v>
      </c>
      <c r="H16" s="32">
        <v>8</v>
      </c>
      <c r="I16" s="32">
        <v>9</v>
      </c>
      <c r="J16" s="32">
        <v>10</v>
      </c>
      <c r="K16" s="32">
        <v>11</v>
      </c>
      <c r="L16" s="32"/>
      <c r="M16" s="32">
        <v>13</v>
      </c>
      <c r="N16" s="32">
        <v>14</v>
      </c>
      <c r="O16" s="32"/>
      <c r="P16" s="32">
        <v>16</v>
      </c>
      <c r="Q16" s="32">
        <v>17</v>
      </c>
      <c r="R16" s="32"/>
      <c r="S16" s="32">
        <v>19</v>
      </c>
      <c r="T16" s="32">
        <v>20</v>
      </c>
      <c r="U16" s="32">
        <v>21</v>
      </c>
      <c r="V16" s="32">
        <v>22</v>
      </c>
      <c r="W16" s="32">
        <v>23</v>
      </c>
      <c r="X16" s="32">
        <v>24</v>
      </c>
      <c r="Y16" s="32">
        <v>25</v>
      </c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3" s="2" customFormat="1" ht="17.25" customHeight="1" thickBot="1" x14ac:dyDescent="0.3">
      <c r="A17" s="35"/>
      <c r="B17" s="198" t="s">
        <v>5</v>
      </c>
      <c r="C17" s="198" t="s">
        <v>6</v>
      </c>
      <c r="D17" s="198" t="s">
        <v>7</v>
      </c>
      <c r="E17" s="200" t="s">
        <v>8</v>
      </c>
      <c r="F17" s="202" t="s">
        <v>9</v>
      </c>
      <c r="G17" s="204" t="s">
        <v>10</v>
      </c>
      <c r="H17" s="204" t="s">
        <v>11</v>
      </c>
      <c r="I17" s="204"/>
      <c r="J17" s="206"/>
      <c r="K17" s="191" t="s">
        <v>12</v>
      </c>
      <c r="L17" s="192"/>
      <c r="M17" s="192"/>
      <c r="N17" s="192"/>
      <c r="O17" s="192"/>
      <c r="P17" s="192"/>
      <c r="Q17" s="192"/>
      <c r="R17" s="192"/>
      <c r="S17" s="193"/>
      <c r="T17" s="36" t="s">
        <v>13</v>
      </c>
      <c r="U17" s="202" t="s">
        <v>14</v>
      </c>
      <c r="V17" s="204"/>
      <c r="W17" s="206"/>
      <c r="X17" s="37"/>
      <c r="Y17" s="37"/>
      <c r="Z17" s="214" t="s">
        <v>15</v>
      </c>
      <c r="AA17" s="214" t="s">
        <v>16</v>
      </c>
      <c r="AB17" s="214" t="s">
        <v>17</v>
      </c>
      <c r="AC17" s="214" t="s">
        <v>18</v>
      </c>
      <c r="AD17" s="214" t="s">
        <v>19</v>
      </c>
      <c r="AE17" s="214" t="s">
        <v>20</v>
      </c>
      <c r="AF17" s="208" t="s">
        <v>21</v>
      </c>
      <c r="AG17" s="209"/>
      <c r="AH17" s="210"/>
      <c r="AI17" s="208" t="s">
        <v>22</v>
      </c>
      <c r="AJ17" s="209"/>
      <c r="AK17" s="210"/>
      <c r="AL17" s="208" t="s">
        <v>23</v>
      </c>
      <c r="AM17" s="209"/>
      <c r="AN17" s="210"/>
    </row>
    <row r="18" spans="1:43" s="2" customFormat="1" ht="17.25" customHeight="1" thickBot="1" x14ac:dyDescent="0.3">
      <c r="A18" s="38"/>
      <c r="B18" s="199"/>
      <c r="C18" s="199"/>
      <c r="D18" s="199"/>
      <c r="E18" s="201"/>
      <c r="F18" s="203"/>
      <c r="G18" s="205"/>
      <c r="H18" s="205"/>
      <c r="I18" s="205"/>
      <c r="J18" s="207"/>
      <c r="K18" s="191" t="s">
        <v>24</v>
      </c>
      <c r="L18" s="192"/>
      <c r="M18" s="193"/>
      <c r="N18" s="191" t="s">
        <v>25</v>
      </c>
      <c r="O18" s="192"/>
      <c r="P18" s="193"/>
      <c r="Q18" s="191" t="s">
        <v>26</v>
      </c>
      <c r="R18" s="192"/>
      <c r="S18" s="193"/>
      <c r="T18" s="39" t="s">
        <v>27</v>
      </c>
      <c r="U18" s="203"/>
      <c r="V18" s="205"/>
      <c r="W18" s="207"/>
      <c r="X18" s="40"/>
      <c r="Y18" s="40"/>
      <c r="Z18" s="215"/>
      <c r="AA18" s="215"/>
      <c r="AB18" s="215"/>
      <c r="AC18" s="215"/>
      <c r="AD18" s="215"/>
      <c r="AE18" s="215"/>
      <c r="AF18" s="211"/>
      <c r="AG18" s="212"/>
      <c r="AH18" s="213"/>
      <c r="AI18" s="211"/>
      <c r="AJ18" s="212"/>
      <c r="AK18" s="213"/>
      <c r="AL18" s="211"/>
      <c r="AM18" s="212"/>
      <c r="AN18" s="213"/>
    </row>
    <row r="19" spans="1:43" s="2" customFormat="1" ht="17.25" customHeight="1" thickBot="1" x14ac:dyDescent="0.25">
      <c r="A19" s="41"/>
      <c r="B19" s="42"/>
      <c r="C19" s="43">
        <v>0.41666666666666669</v>
      </c>
      <c r="D19" s="202" t="s">
        <v>28</v>
      </c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6"/>
      <c r="X19" s="34"/>
      <c r="Y19" s="34"/>
      <c r="Z19" s="44"/>
      <c r="AA19" s="44"/>
      <c r="AB19" s="44"/>
      <c r="AC19" s="44"/>
      <c r="AD19" s="44"/>
      <c r="AE19" s="44"/>
      <c r="AF19" s="45"/>
      <c r="AG19" s="46"/>
      <c r="AH19" s="47"/>
      <c r="AI19" s="45"/>
      <c r="AJ19" s="46"/>
      <c r="AK19" s="47"/>
      <c r="AL19" s="45"/>
      <c r="AM19" s="46"/>
      <c r="AN19" s="47"/>
    </row>
    <row r="20" spans="1:43" s="2" customFormat="1" ht="17.25" customHeight="1" thickBot="1" x14ac:dyDescent="0.3">
      <c r="A20" s="48">
        <f>D20</f>
        <v>1</v>
      </c>
      <c r="B20" s="49">
        <v>1</v>
      </c>
      <c r="C20" s="43">
        <v>0.4375</v>
      </c>
      <c r="D20" s="50">
        <v>1</v>
      </c>
      <c r="E20" s="51">
        <v>3</v>
      </c>
      <c r="F20" s="52" t="str">
        <f>F10</f>
        <v>TV Jahn Schneverdingen</v>
      </c>
      <c r="G20" s="53" t="s">
        <v>10</v>
      </c>
      <c r="H20" s="216" t="str">
        <f>F11</f>
        <v>Lemwerder TV</v>
      </c>
      <c r="I20" s="217"/>
      <c r="J20" s="217"/>
      <c r="K20" s="54"/>
      <c r="L20" s="53" t="s">
        <v>10</v>
      </c>
      <c r="M20" s="55"/>
      <c r="N20" s="54"/>
      <c r="O20" s="53" t="s">
        <v>10</v>
      </c>
      <c r="P20" s="55"/>
      <c r="Q20" s="54"/>
      <c r="R20" s="53" t="s">
        <v>10</v>
      </c>
      <c r="S20" s="55"/>
      <c r="T20" s="56" t="s">
        <v>29</v>
      </c>
      <c r="U20" s="218"/>
      <c r="V20" s="218"/>
      <c r="W20" s="218"/>
      <c r="X20" s="57" t="str">
        <f>IF(F20=$F$10,$X$51,IF(F20=$F$11,$X$51,IF(F20=$F$12,$X$51,IF(F20=$F$13,$X$51,IF(F20=$F$14,$X$51,$X$52)))))</f>
        <v>Vorrunde Gruppe A</v>
      </c>
      <c r="Y20" s="58">
        <f>$K$7</f>
        <v>42252</v>
      </c>
      <c r="Z20" s="59" t="str">
        <f>IF(M20="","",IF(K20&gt;M20,1,0))</f>
        <v/>
      </c>
      <c r="AA20" s="59" t="str">
        <f>IF(P20="","",IF(N20&gt;P20,1,0))</f>
        <v/>
      </c>
      <c r="AB20" s="59" t="str">
        <f>IF(S20="","",IF(Q20&gt;S20,1,0))</f>
        <v/>
      </c>
      <c r="AC20" s="59" t="str">
        <f>IF(Z20="","",IF(Z20=0,1,0))</f>
        <v/>
      </c>
      <c r="AD20" s="59" t="str">
        <f>IF(AA20="","",IF(AA20=0,1,0))</f>
        <v/>
      </c>
      <c r="AE20" s="59" t="str">
        <f>IF(AB20="","",IF(AB20=0,1,0))</f>
        <v/>
      </c>
      <c r="AF20" s="60">
        <f>IF(P20="",0,IF(Q20=0,K20+N20,K20+N20+Q20))</f>
        <v>0</v>
      </c>
      <c r="AG20" s="61" t="s">
        <v>10</v>
      </c>
      <c r="AH20" s="62">
        <f>IF(P20="",0,IF(S20="",M20+P20,M20+P20+S20))</f>
        <v>0</v>
      </c>
      <c r="AI20" s="60">
        <f>IF(AA20="",0,IF(AB20="",Z20+AA20,Z20+AA20+AB20))</f>
        <v>0</v>
      </c>
      <c r="AJ20" s="61" t="s">
        <v>10</v>
      </c>
      <c r="AK20" s="62">
        <f>IF(AA20="",0,IF(AE20="",AC20+AD20,AC20+AD20+AE20))</f>
        <v>0</v>
      </c>
      <c r="AL20" s="60">
        <f>IF(AI20=2,2,IF(AK20=2,0,AI20))</f>
        <v>0</v>
      </c>
      <c r="AM20" s="61" t="s">
        <v>10</v>
      </c>
      <c r="AN20" s="62">
        <f>IF(AK20=2,2,IF(AI20=2,0,AK20))</f>
        <v>0</v>
      </c>
      <c r="AO20" s="63"/>
      <c r="AP20" s="64">
        <v>2.4305555555555556E-2</v>
      </c>
      <c r="AQ20" s="1"/>
    </row>
    <row r="21" spans="1:43" s="2" customFormat="1" ht="17.25" customHeight="1" thickBot="1" x14ac:dyDescent="0.3">
      <c r="A21" s="65">
        <f t="shared" ref="A21:A50" si="0">D21</f>
        <v>2</v>
      </c>
      <c r="B21" s="66">
        <f>B20</f>
        <v>1</v>
      </c>
      <c r="C21" s="67">
        <f>C20</f>
        <v>0.4375</v>
      </c>
      <c r="D21" s="68">
        <v>2</v>
      </c>
      <c r="E21" s="69">
        <v>4</v>
      </c>
      <c r="F21" s="70" t="str">
        <f>T10</f>
        <v>TSV Gärtringen</v>
      </c>
      <c r="G21" s="71" t="s">
        <v>10</v>
      </c>
      <c r="H21" s="219" t="str">
        <f>T11</f>
        <v>TSV Bayer o4 Leverkusen</v>
      </c>
      <c r="I21" s="220"/>
      <c r="J21" s="220"/>
      <c r="K21" s="72"/>
      <c r="L21" s="71" t="s">
        <v>10</v>
      </c>
      <c r="M21" s="73"/>
      <c r="N21" s="72"/>
      <c r="O21" s="71" t="s">
        <v>10</v>
      </c>
      <c r="P21" s="73"/>
      <c r="Q21" s="72"/>
      <c r="R21" s="71" t="s">
        <v>10</v>
      </c>
      <c r="S21" s="73"/>
      <c r="T21" s="56" t="s">
        <v>29</v>
      </c>
      <c r="U21" s="221"/>
      <c r="V21" s="221"/>
      <c r="W21" s="221"/>
      <c r="X21" s="74" t="str">
        <f>IF(F22=$F$10,$X$51,IF(F22=$F$11,$X$51,IF(F22=$F$12,$X$51,IF(F22=$F$13,$X$51,IF(F22=$F$14,$X$51,$X$52)))))</f>
        <v>Vorrunde Gruppe A</v>
      </c>
      <c r="Y21" s="75">
        <f t="shared" ref="Y21:Y39" si="1">$K$7</f>
        <v>42252</v>
      </c>
      <c r="Z21" s="76" t="str">
        <f t="shared" ref="Z21:Z39" si="2">IF(M21="","",IF(K21&gt;M21,1,0))</f>
        <v/>
      </c>
      <c r="AA21" s="76" t="str">
        <f t="shared" ref="AA21:AA39" si="3">IF(P21="","",IF(N21&gt;P21,1,0))</f>
        <v/>
      </c>
      <c r="AB21" s="76" t="str">
        <f t="shared" ref="AB21:AB39" si="4">IF(S21="","",IF(Q21&gt;S21,1,0))</f>
        <v/>
      </c>
      <c r="AC21" s="76" t="str">
        <f t="shared" ref="AC21:AE39" si="5">IF(Z21="","",IF(Z21=0,1,0))</f>
        <v/>
      </c>
      <c r="AD21" s="76" t="str">
        <f t="shared" si="5"/>
        <v/>
      </c>
      <c r="AE21" s="76" t="str">
        <f t="shared" si="5"/>
        <v/>
      </c>
      <c r="AF21" s="77">
        <f t="shared" ref="AF21:AF39" si="6">IF(P21="",0,IF(Q21=0,K21+N21,K21+N21+Q21))</f>
        <v>0</v>
      </c>
      <c r="AG21" s="78" t="s">
        <v>10</v>
      </c>
      <c r="AH21" s="79">
        <f t="shared" ref="AH21:AH39" si="7">IF(P21="",0,IF(S21="",M21+P21,M21+P21+S21))</f>
        <v>0</v>
      </c>
      <c r="AI21" s="77">
        <f t="shared" ref="AI21:AI39" si="8">IF(AA21="",0,IF(AB21="",Z21+AA21,Z21+AA21+AB21))</f>
        <v>0</v>
      </c>
      <c r="AJ21" s="78" t="s">
        <v>10</v>
      </c>
      <c r="AK21" s="79">
        <f t="shared" ref="AK21:AK39" si="9">IF(AA21="",0,IF(AE21="",AC21+AD21,AC21+AD21+AE21))</f>
        <v>0</v>
      </c>
      <c r="AL21" s="77">
        <f t="shared" ref="AL21:AL39" si="10">IF(AI21=2,2,IF(AK21=2,0,AI21))</f>
        <v>0</v>
      </c>
      <c r="AM21" s="78" t="s">
        <v>10</v>
      </c>
      <c r="AN21" s="79">
        <f t="shared" ref="AN21:AN39" si="11">IF(AK21=2,2,IF(AI21=2,0,AK21))</f>
        <v>0</v>
      </c>
      <c r="AO21" s="63"/>
      <c r="AP21" s="63"/>
    </row>
    <row r="22" spans="1:43" s="2" customFormat="1" ht="17.25" customHeight="1" thickBot="1" x14ac:dyDescent="0.3">
      <c r="A22" s="65">
        <f t="shared" si="0"/>
        <v>3</v>
      </c>
      <c r="B22" s="49">
        <v>2</v>
      </c>
      <c r="C22" s="80" t="s">
        <v>30</v>
      </c>
      <c r="D22" s="81">
        <v>3</v>
      </c>
      <c r="E22" s="51">
        <v>3</v>
      </c>
      <c r="F22" s="52" t="str">
        <f>F12</f>
        <v>TV Waibstadt</v>
      </c>
      <c r="G22" s="53" t="s">
        <v>10</v>
      </c>
      <c r="H22" s="216" t="str">
        <f>F13</f>
        <v>TSV Breitenberg</v>
      </c>
      <c r="I22" s="217"/>
      <c r="J22" s="217"/>
      <c r="K22" s="54"/>
      <c r="L22" s="53" t="s">
        <v>10</v>
      </c>
      <c r="M22" s="55"/>
      <c r="N22" s="54"/>
      <c r="O22" s="53" t="s">
        <v>10</v>
      </c>
      <c r="P22" s="55"/>
      <c r="Q22" s="54"/>
      <c r="R22" s="53" t="s">
        <v>10</v>
      </c>
      <c r="S22" s="55"/>
      <c r="T22" s="56" t="s">
        <v>29</v>
      </c>
      <c r="U22" s="218"/>
      <c r="V22" s="218"/>
      <c r="W22" s="218"/>
      <c r="X22" s="57" t="str">
        <f>IF(F21=$F$10,$X$51,IF(F21=$F$11,$X$51,IF(F21=$F$12,$X$51,IF(F21=$F$13,$X$51,IF(F21=$F$14,$X$51,$X$52)))))</f>
        <v>Vorrunde Gruppe B</v>
      </c>
      <c r="Y22" s="58">
        <f t="shared" si="1"/>
        <v>42252</v>
      </c>
      <c r="Z22" s="59" t="str">
        <f t="shared" si="2"/>
        <v/>
      </c>
      <c r="AA22" s="59" t="str">
        <f t="shared" si="3"/>
        <v/>
      </c>
      <c r="AB22" s="59" t="str">
        <f t="shared" si="4"/>
        <v/>
      </c>
      <c r="AC22" s="59" t="str">
        <f t="shared" si="5"/>
        <v/>
      </c>
      <c r="AD22" s="59" t="str">
        <f t="shared" si="5"/>
        <v/>
      </c>
      <c r="AE22" s="59" t="str">
        <f t="shared" si="5"/>
        <v/>
      </c>
      <c r="AF22" s="60">
        <f t="shared" si="6"/>
        <v>0</v>
      </c>
      <c r="AG22" s="61" t="s">
        <v>10</v>
      </c>
      <c r="AH22" s="62">
        <f t="shared" si="7"/>
        <v>0</v>
      </c>
      <c r="AI22" s="60">
        <f t="shared" si="8"/>
        <v>0</v>
      </c>
      <c r="AJ22" s="61" t="s">
        <v>10</v>
      </c>
      <c r="AK22" s="62">
        <f t="shared" si="9"/>
        <v>0</v>
      </c>
      <c r="AL22" s="60">
        <f t="shared" si="10"/>
        <v>0</v>
      </c>
      <c r="AM22" s="61" t="s">
        <v>10</v>
      </c>
      <c r="AN22" s="62">
        <f t="shared" si="11"/>
        <v>0</v>
      </c>
      <c r="AO22" s="63"/>
      <c r="AP22"/>
      <c r="AQ22" s="63"/>
    </row>
    <row r="23" spans="1:43" s="2" customFormat="1" ht="17.25" customHeight="1" thickBot="1" x14ac:dyDescent="0.3">
      <c r="A23" s="65">
        <f t="shared" si="0"/>
        <v>4</v>
      </c>
      <c r="B23" s="66">
        <f>B22</f>
        <v>2</v>
      </c>
      <c r="C23" s="67" t="str">
        <f>C22</f>
        <v>anschl.</v>
      </c>
      <c r="D23" s="68">
        <v>4</v>
      </c>
      <c r="E23" s="69">
        <v>4</v>
      </c>
      <c r="F23" s="70" t="str">
        <f>T12</f>
        <v>TSV Schülp</v>
      </c>
      <c r="G23" s="71" t="s">
        <v>10</v>
      </c>
      <c r="H23" s="219" t="str">
        <f>T13</f>
        <v>VfL Kellinghusen</v>
      </c>
      <c r="I23" s="220"/>
      <c r="J23" s="220"/>
      <c r="K23" s="72"/>
      <c r="L23" s="71" t="s">
        <v>10</v>
      </c>
      <c r="M23" s="73"/>
      <c r="N23" s="72"/>
      <c r="O23" s="71" t="s">
        <v>10</v>
      </c>
      <c r="P23" s="73"/>
      <c r="Q23" s="72"/>
      <c r="R23" s="71" t="s">
        <v>10</v>
      </c>
      <c r="S23" s="73"/>
      <c r="T23" s="56" t="s">
        <v>29</v>
      </c>
      <c r="U23" s="221"/>
      <c r="V23" s="221"/>
      <c r="W23" s="221"/>
      <c r="X23" s="74" t="str">
        <f>IF(F23=$F$10,$X$51,IF(F23=$F$11,$X$51,IF(F23=$F$12,$X$51,IF(F23=$F$13,$X$51,IF(F23=$F$14,$X$51,$X$52)))))</f>
        <v>Vorrunde Gruppe B</v>
      </c>
      <c r="Y23" s="75">
        <f t="shared" si="1"/>
        <v>42252</v>
      </c>
      <c r="Z23" s="76" t="str">
        <f t="shared" si="2"/>
        <v/>
      </c>
      <c r="AA23" s="76" t="str">
        <f t="shared" si="3"/>
        <v/>
      </c>
      <c r="AB23" s="76" t="str">
        <f t="shared" si="4"/>
        <v/>
      </c>
      <c r="AC23" s="76" t="str">
        <f t="shared" si="5"/>
        <v/>
      </c>
      <c r="AD23" s="76" t="str">
        <f t="shared" si="5"/>
        <v/>
      </c>
      <c r="AE23" s="76" t="str">
        <f t="shared" si="5"/>
        <v/>
      </c>
      <c r="AF23" s="77">
        <f t="shared" si="6"/>
        <v>0</v>
      </c>
      <c r="AG23" s="78" t="s">
        <v>10</v>
      </c>
      <c r="AH23" s="79">
        <f t="shared" si="7"/>
        <v>0</v>
      </c>
      <c r="AI23" s="77">
        <f t="shared" si="8"/>
        <v>0</v>
      </c>
      <c r="AJ23" s="78" t="s">
        <v>10</v>
      </c>
      <c r="AK23" s="79">
        <f t="shared" si="9"/>
        <v>0</v>
      </c>
      <c r="AL23" s="77">
        <f t="shared" si="10"/>
        <v>0</v>
      </c>
      <c r="AM23" s="78" t="s">
        <v>10</v>
      </c>
      <c r="AN23" s="79">
        <f t="shared" si="11"/>
        <v>0</v>
      </c>
      <c r="AO23" s="82"/>
      <c r="AQ23" s="3"/>
    </row>
    <row r="24" spans="1:43" s="2" customFormat="1" ht="17.25" customHeight="1" thickBot="1" x14ac:dyDescent="0.3">
      <c r="A24" s="83">
        <f t="shared" si="0"/>
        <v>5</v>
      </c>
      <c r="B24" s="49">
        <v>3</v>
      </c>
      <c r="C24" s="80" t="s">
        <v>30</v>
      </c>
      <c r="D24" s="81">
        <v>5</v>
      </c>
      <c r="E24" s="51">
        <v>3</v>
      </c>
      <c r="F24" s="52" t="str">
        <f>F10</f>
        <v>TV Jahn Schneverdingen</v>
      </c>
      <c r="G24" s="53" t="s">
        <v>10</v>
      </c>
      <c r="H24" s="216" t="str">
        <f>F14</f>
        <v>ASV Veitsbronn</v>
      </c>
      <c r="I24" s="217"/>
      <c r="J24" s="217"/>
      <c r="K24" s="54"/>
      <c r="L24" s="53" t="s">
        <v>10</v>
      </c>
      <c r="M24" s="55"/>
      <c r="N24" s="54"/>
      <c r="O24" s="53" t="s">
        <v>10</v>
      </c>
      <c r="P24" s="55"/>
      <c r="Q24" s="54"/>
      <c r="R24" s="53" t="s">
        <v>10</v>
      </c>
      <c r="S24" s="55"/>
      <c r="T24" s="56" t="s">
        <v>29</v>
      </c>
      <c r="U24" s="218"/>
      <c r="V24" s="218"/>
      <c r="W24" s="218"/>
      <c r="X24" s="57" t="str">
        <f>IF(F24=$F$10,$X$51,IF(F24=$F$11,$X$51,IF(F24=$F$12,$X$51,IF(F24=$F$13,$X$51,IF(F24=$F$14,$X$51,$X$52)))))</f>
        <v>Vorrunde Gruppe A</v>
      </c>
      <c r="Y24" s="58">
        <f t="shared" si="1"/>
        <v>42252</v>
      </c>
      <c r="Z24" s="59" t="str">
        <f t="shared" si="2"/>
        <v/>
      </c>
      <c r="AA24" s="59" t="str">
        <f t="shared" si="3"/>
        <v/>
      </c>
      <c r="AB24" s="59" t="str">
        <f t="shared" si="4"/>
        <v/>
      </c>
      <c r="AC24" s="59" t="str">
        <f t="shared" si="5"/>
        <v/>
      </c>
      <c r="AD24" s="59" t="str">
        <f t="shared" si="5"/>
        <v/>
      </c>
      <c r="AE24" s="59" t="str">
        <f t="shared" si="5"/>
        <v/>
      </c>
      <c r="AF24" s="60">
        <f t="shared" si="6"/>
        <v>0</v>
      </c>
      <c r="AG24" s="61" t="s">
        <v>10</v>
      </c>
      <c r="AH24" s="62">
        <f t="shared" si="7"/>
        <v>0</v>
      </c>
      <c r="AI24" s="60">
        <f t="shared" si="8"/>
        <v>0</v>
      </c>
      <c r="AJ24" s="61" t="s">
        <v>10</v>
      </c>
      <c r="AK24" s="62">
        <f t="shared" si="9"/>
        <v>0</v>
      </c>
      <c r="AL24" s="60">
        <f t="shared" si="10"/>
        <v>0</v>
      </c>
      <c r="AM24" s="61" t="s">
        <v>10</v>
      </c>
      <c r="AN24" s="62">
        <f t="shared" si="11"/>
        <v>0</v>
      </c>
    </row>
    <row r="25" spans="1:43" s="2" customFormat="1" ht="17.25" customHeight="1" thickBot="1" x14ac:dyDescent="0.3">
      <c r="A25" s="48">
        <f t="shared" si="0"/>
        <v>6</v>
      </c>
      <c r="B25" s="66">
        <f>B24</f>
        <v>3</v>
      </c>
      <c r="C25" s="67" t="str">
        <f>C24</f>
        <v>anschl.</v>
      </c>
      <c r="D25" s="68">
        <v>6</v>
      </c>
      <c r="E25" s="69">
        <v>4</v>
      </c>
      <c r="F25" s="70" t="str">
        <f>T10</f>
        <v>TSV Gärtringen</v>
      </c>
      <c r="G25" s="71" t="s">
        <v>10</v>
      </c>
      <c r="H25" s="219" t="str">
        <f>T14</f>
        <v>TSV Karlsdorf</v>
      </c>
      <c r="I25" s="220"/>
      <c r="J25" s="220"/>
      <c r="K25" s="72"/>
      <c r="L25" s="71" t="s">
        <v>10</v>
      </c>
      <c r="M25" s="73"/>
      <c r="N25" s="72"/>
      <c r="O25" s="71" t="s">
        <v>10</v>
      </c>
      <c r="P25" s="73"/>
      <c r="Q25" s="72"/>
      <c r="R25" s="71" t="s">
        <v>10</v>
      </c>
      <c r="S25" s="73"/>
      <c r="T25" s="56" t="s">
        <v>29</v>
      </c>
      <c r="U25" s="221"/>
      <c r="V25" s="221"/>
      <c r="W25" s="221"/>
      <c r="X25" s="74" t="str">
        <f>IF(F38=$F$10,$X$51,IF(F38=$F$11,$X$51,IF(F38=$F$12,$X$51,IF(F38=$F$13,$X$51,IF(F38=$F$14,$X$51,$X$52)))))</f>
        <v>Vorrunde Gruppe A</v>
      </c>
      <c r="Y25" s="75">
        <f t="shared" si="1"/>
        <v>42252</v>
      </c>
      <c r="Z25" s="76" t="str">
        <f t="shared" si="2"/>
        <v/>
      </c>
      <c r="AA25" s="76" t="str">
        <f t="shared" si="3"/>
        <v/>
      </c>
      <c r="AB25" s="76" t="str">
        <f t="shared" si="4"/>
        <v/>
      </c>
      <c r="AC25" s="76" t="str">
        <f t="shared" si="5"/>
        <v/>
      </c>
      <c r="AD25" s="76" t="str">
        <f t="shared" si="5"/>
        <v/>
      </c>
      <c r="AE25" s="76" t="str">
        <f t="shared" si="5"/>
        <v/>
      </c>
      <c r="AF25" s="77">
        <f t="shared" si="6"/>
        <v>0</v>
      </c>
      <c r="AG25" s="78" t="s">
        <v>10</v>
      </c>
      <c r="AH25" s="79">
        <f t="shared" si="7"/>
        <v>0</v>
      </c>
      <c r="AI25" s="77">
        <f t="shared" si="8"/>
        <v>0</v>
      </c>
      <c r="AJ25" s="78" t="s">
        <v>10</v>
      </c>
      <c r="AK25" s="79">
        <f t="shared" si="9"/>
        <v>0</v>
      </c>
      <c r="AL25" s="77">
        <f t="shared" si="10"/>
        <v>0</v>
      </c>
      <c r="AM25" s="78" t="s">
        <v>10</v>
      </c>
      <c r="AN25" s="79">
        <f t="shared" si="11"/>
        <v>0</v>
      </c>
    </row>
    <row r="26" spans="1:43" s="2" customFormat="1" ht="17.25" customHeight="1" thickBot="1" x14ac:dyDescent="0.3">
      <c r="A26" s="65">
        <f t="shared" si="0"/>
        <v>7</v>
      </c>
      <c r="B26" s="49">
        <v>4</v>
      </c>
      <c r="C26" s="80" t="s">
        <v>30</v>
      </c>
      <c r="D26" s="81">
        <v>7</v>
      </c>
      <c r="E26" s="51">
        <v>3</v>
      </c>
      <c r="F26" s="52" t="str">
        <f>F11</f>
        <v>Lemwerder TV</v>
      </c>
      <c r="G26" s="53" t="s">
        <v>10</v>
      </c>
      <c r="H26" s="216" t="str">
        <f>F13</f>
        <v>TSV Breitenberg</v>
      </c>
      <c r="I26" s="217"/>
      <c r="J26" s="217"/>
      <c r="K26" s="54"/>
      <c r="L26" s="53" t="s">
        <v>10</v>
      </c>
      <c r="M26" s="55"/>
      <c r="N26" s="54"/>
      <c r="O26" s="53" t="s">
        <v>10</v>
      </c>
      <c r="P26" s="55"/>
      <c r="Q26" s="54"/>
      <c r="R26" s="53" t="s">
        <v>10</v>
      </c>
      <c r="S26" s="55"/>
      <c r="T26" s="56" t="s">
        <v>29</v>
      </c>
      <c r="U26" s="218"/>
      <c r="V26" s="218"/>
      <c r="W26" s="218"/>
      <c r="X26" s="57" t="str">
        <f>IF(F25=$F$10,$X$51,IF(F25=$F$11,$X$51,IF(F25=$F$12,$X$51,IF(F25=$F$13,$X$51,IF(F25=$F$14,$X$51,$X$52)))))</f>
        <v>Vorrunde Gruppe B</v>
      </c>
      <c r="Y26" s="58">
        <f t="shared" si="1"/>
        <v>42252</v>
      </c>
      <c r="Z26" s="59" t="str">
        <f t="shared" si="2"/>
        <v/>
      </c>
      <c r="AA26" s="59" t="str">
        <f t="shared" si="3"/>
        <v/>
      </c>
      <c r="AB26" s="59" t="str">
        <f t="shared" si="4"/>
        <v/>
      </c>
      <c r="AC26" s="59" t="str">
        <f t="shared" si="5"/>
        <v/>
      </c>
      <c r="AD26" s="59" t="str">
        <f t="shared" si="5"/>
        <v/>
      </c>
      <c r="AE26" s="59" t="str">
        <f t="shared" si="5"/>
        <v/>
      </c>
      <c r="AF26" s="60">
        <f t="shared" si="6"/>
        <v>0</v>
      </c>
      <c r="AG26" s="61" t="s">
        <v>10</v>
      </c>
      <c r="AH26" s="62">
        <f t="shared" si="7"/>
        <v>0</v>
      </c>
      <c r="AI26" s="60">
        <f t="shared" si="8"/>
        <v>0</v>
      </c>
      <c r="AJ26" s="61" t="s">
        <v>10</v>
      </c>
      <c r="AK26" s="62">
        <f t="shared" si="9"/>
        <v>0</v>
      </c>
      <c r="AL26" s="60">
        <f t="shared" si="10"/>
        <v>0</v>
      </c>
      <c r="AM26" s="61" t="s">
        <v>10</v>
      </c>
      <c r="AN26" s="62">
        <f t="shared" si="11"/>
        <v>0</v>
      </c>
    </row>
    <row r="27" spans="1:43" s="2" customFormat="1" ht="17.25" customHeight="1" thickBot="1" x14ac:dyDescent="0.3">
      <c r="A27" s="65">
        <f t="shared" si="0"/>
        <v>8</v>
      </c>
      <c r="B27" s="66">
        <f>B26</f>
        <v>4</v>
      </c>
      <c r="C27" s="67" t="str">
        <f>C26</f>
        <v>anschl.</v>
      </c>
      <c r="D27" s="68">
        <v>8</v>
      </c>
      <c r="E27" s="69">
        <v>4</v>
      </c>
      <c r="F27" s="70" t="str">
        <f>T11</f>
        <v>TSV Bayer o4 Leverkusen</v>
      </c>
      <c r="G27" s="71" t="s">
        <v>10</v>
      </c>
      <c r="H27" s="219" t="str">
        <f>T13</f>
        <v>VfL Kellinghusen</v>
      </c>
      <c r="I27" s="220"/>
      <c r="J27" s="220"/>
      <c r="K27" s="72"/>
      <c r="L27" s="71" t="s">
        <v>10</v>
      </c>
      <c r="M27" s="73"/>
      <c r="N27" s="72"/>
      <c r="O27" s="71" t="s">
        <v>10</v>
      </c>
      <c r="P27" s="73"/>
      <c r="Q27" s="72"/>
      <c r="R27" s="71" t="s">
        <v>10</v>
      </c>
      <c r="S27" s="73"/>
      <c r="T27" s="56" t="s">
        <v>29</v>
      </c>
      <c r="U27" s="221"/>
      <c r="V27" s="221"/>
      <c r="W27" s="221"/>
      <c r="X27" s="74" t="str">
        <f>IF(F39=$F$10,$X$51,IF(F39=$F$11,$X$51,IF(F39=$F$12,$X$51,IF(F39=$F$13,$X$51,IF(F39=$F$14,$X$51,$X$52)))))</f>
        <v>Vorrunde Gruppe B</v>
      </c>
      <c r="Y27" s="75">
        <f t="shared" si="1"/>
        <v>42252</v>
      </c>
      <c r="Z27" s="76" t="str">
        <f t="shared" si="2"/>
        <v/>
      </c>
      <c r="AA27" s="76" t="str">
        <f t="shared" si="3"/>
        <v/>
      </c>
      <c r="AB27" s="76" t="str">
        <f t="shared" si="4"/>
        <v/>
      </c>
      <c r="AC27" s="76" t="str">
        <f t="shared" si="5"/>
        <v/>
      </c>
      <c r="AD27" s="76" t="str">
        <f t="shared" si="5"/>
        <v/>
      </c>
      <c r="AE27" s="76" t="str">
        <f t="shared" si="5"/>
        <v/>
      </c>
      <c r="AF27" s="77">
        <f t="shared" si="6"/>
        <v>0</v>
      </c>
      <c r="AG27" s="78" t="s">
        <v>10</v>
      </c>
      <c r="AH27" s="79">
        <f t="shared" si="7"/>
        <v>0</v>
      </c>
      <c r="AI27" s="77">
        <f t="shared" si="8"/>
        <v>0</v>
      </c>
      <c r="AJ27" s="78" t="s">
        <v>10</v>
      </c>
      <c r="AK27" s="79">
        <f t="shared" si="9"/>
        <v>0</v>
      </c>
      <c r="AL27" s="77">
        <f t="shared" si="10"/>
        <v>0</v>
      </c>
      <c r="AM27" s="78" t="s">
        <v>10</v>
      </c>
      <c r="AN27" s="79">
        <f t="shared" si="11"/>
        <v>0</v>
      </c>
    </row>
    <row r="28" spans="1:43" s="2" customFormat="1" ht="17.25" customHeight="1" thickBot="1" x14ac:dyDescent="0.3">
      <c r="A28" s="65">
        <f t="shared" si="0"/>
        <v>9</v>
      </c>
      <c r="B28" s="49">
        <v>5</v>
      </c>
      <c r="C28" s="80" t="s">
        <v>30</v>
      </c>
      <c r="D28" s="81">
        <v>9</v>
      </c>
      <c r="E28" s="51">
        <v>3</v>
      </c>
      <c r="F28" s="52" t="str">
        <f>F12</f>
        <v>TV Waibstadt</v>
      </c>
      <c r="G28" s="53" t="s">
        <v>10</v>
      </c>
      <c r="H28" s="216" t="str">
        <f>F14</f>
        <v>ASV Veitsbronn</v>
      </c>
      <c r="I28" s="217"/>
      <c r="J28" s="217"/>
      <c r="K28" s="54"/>
      <c r="L28" s="53" t="s">
        <v>10</v>
      </c>
      <c r="M28" s="55"/>
      <c r="N28" s="54"/>
      <c r="O28" s="53" t="s">
        <v>10</v>
      </c>
      <c r="P28" s="55"/>
      <c r="Q28" s="54"/>
      <c r="R28" s="53" t="s">
        <v>10</v>
      </c>
      <c r="S28" s="55"/>
      <c r="T28" s="56" t="s">
        <v>29</v>
      </c>
      <c r="U28" s="218"/>
      <c r="V28" s="218"/>
      <c r="W28" s="218"/>
      <c r="X28" s="57" t="str">
        <f>IF(F34=$F$10,$X$51,IF(F34=$F$11,$X$51,IF(F34=$F$12,$X$51,IF(F34=$F$13,$X$51,IF(F34=$F$14,$X$51,$X$52)))))</f>
        <v>Vorrunde Gruppe A</v>
      </c>
      <c r="Y28" s="58">
        <f t="shared" si="1"/>
        <v>42252</v>
      </c>
      <c r="Z28" s="59" t="str">
        <f t="shared" si="2"/>
        <v/>
      </c>
      <c r="AA28" s="59" t="str">
        <f t="shared" si="3"/>
        <v/>
      </c>
      <c r="AB28" s="59" t="str">
        <f t="shared" si="4"/>
        <v/>
      </c>
      <c r="AC28" s="59" t="str">
        <f t="shared" si="5"/>
        <v/>
      </c>
      <c r="AD28" s="59" t="str">
        <f t="shared" si="5"/>
        <v/>
      </c>
      <c r="AE28" s="59" t="str">
        <f t="shared" si="5"/>
        <v/>
      </c>
      <c r="AF28" s="60">
        <f t="shared" si="6"/>
        <v>0</v>
      </c>
      <c r="AG28" s="61" t="s">
        <v>10</v>
      </c>
      <c r="AH28" s="62">
        <f t="shared" si="7"/>
        <v>0</v>
      </c>
      <c r="AI28" s="60">
        <f t="shared" si="8"/>
        <v>0</v>
      </c>
      <c r="AJ28" s="61" t="s">
        <v>10</v>
      </c>
      <c r="AK28" s="62">
        <f t="shared" si="9"/>
        <v>0</v>
      </c>
      <c r="AL28" s="60">
        <f t="shared" si="10"/>
        <v>0</v>
      </c>
      <c r="AM28" s="61" t="s">
        <v>10</v>
      </c>
      <c r="AN28" s="62">
        <f t="shared" si="11"/>
        <v>0</v>
      </c>
    </row>
    <row r="29" spans="1:43" s="2" customFormat="1" ht="17.25" customHeight="1" thickBot="1" x14ac:dyDescent="0.3">
      <c r="A29" s="83">
        <f t="shared" si="0"/>
        <v>10</v>
      </c>
      <c r="B29" s="66">
        <f>B28</f>
        <v>5</v>
      </c>
      <c r="C29" s="67" t="str">
        <f>C28</f>
        <v>anschl.</v>
      </c>
      <c r="D29" s="68">
        <v>10</v>
      </c>
      <c r="E29" s="69">
        <v>4</v>
      </c>
      <c r="F29" s="70" t="str">
        <f>T12</f>
        <v>TSV Schülp</v>
      </c>
      <c r="G29" s="71" t="s">
        <v>10</v>
      </c>
      <c r="H29" s="219" t="str">
        <f>T14</f>
        <v>TSV Karlsdorf</v>
      </c>
      <c r="I29" s="220"/>
      <c r="J29" s="220"/>
      <c r="K29" s="72"/>
      <c r="L29" s="71" t="s">
        <v>10</v>
      </c>
      <c r="M29" s="73"/>
      <c r="N29" s="72"/>
      <c r="O29" s="71" t="s">
        <v>10</v>
      </c>
      <c r="P29" s="73"/>
      <c r="Q29" s="72"/>
      <c r="R29" s="71" t="s">
        <v>10</v>
      </c>
      <c r="S29" s="73"/>
      <c r="T29" s="56" t="s">
        <v>29</v>
      </c>
      <c r="U29" s="221"/>
      <c r="V29" s="221"/>
      <c r="W29" s="221"/>
      <c r="X29" s="74" t="str">
        <f>IF(F36=$F$10,$X$51,IF(F36=$F$11,$X$51,IF(F36=$F$12,$X$51,IF(F36=$F$13,$X$51,IF(F36=$F$14,$X$51,$X$52)))))</f>
        <v>Vorrunde Gruppe A</v>
      </c>
      <c r="Y29" s="75">
        <f t="shared" si="1"/>
        <v>42252</v>
      </c>
      <c r="Z29" s="76" t="str">
        <f t="shared" si="2"/>
        <v/>
      </c>
      <c r="AA29" s="76" t="str">
        <f t="shared" si="3"/>
        <v/>
      </c>
      <c r="AB29" s="76" t="str">
        <f t="shared" si="4"/>
        <v/>
      </c>
      <c r="AC29" s="76" t="str">
        <f t="shared" si="5"/>
        <v/>
      </c>
      <c r="AD29" s="76" t="str">
        <f t="shared" si="5"/>
        <v/>
      </c>
      <c r="AE29" s="76" t="str">
        <f t="shared" si="5"/>
        <v/>
      </c>
      <c r="AF29" s="77">
        <f t="shared" si="6"/>
        <v>0</v>
      </c>
      <c r="AG29" s="78" t="s">
        <v>10</v>
      </c>
      <c r="AH29" s="79">
        <f t="shared" si="7"/>
        <v>0</v>
      </c>
      <c r="AI29" s="77">
        <f t="shared" si="8"/>
        <v>0</v>
      </c>
      <c r="AJ29" s="78" t="s">
        <v>10</v>
      </c>
      <c r="AK29" s="79">
        <f t="shared" si="9"/>
        <v>0</v>
      </c>
      <c r="AL29" s="77">
        <f t="shared" si="10"/>
        <v>0</v>
      </c>
      <c r="AM29" s="78" t="s">
        <v>10</v>
      </c>
      <c r="AN29" s="79">
        <f t="shared" si="11"/>
        <v>0</v>
      </c>
    </row>
    <row r="30" spans="1:43" s="2" customFormat="1" ht="17.25" customHeight="1" thickBot="1" x14ac:dyDescent="0.3">
      <c r="A30" s="84">
        <f t="shared" si="0"/>
        <v>11</v>
      </c>
      <c r="B30" s="49">
        <v>6</v>
      </c>
      <c r="C30" s="80" t="s">
        <v>30</v>
      </c>
      <c r="D30" s="81">
        <v>11</v>
      </c>
      <c r="E30" s="51">
        <v>3</v>
      </c>
      <c r="F30" s="52" t="str">
        <f>F10</f>
        <v>TV Jahn Schneverdingen</v>
      </c>
      <c r="G30" s="53" t="s">
        <v>10</v>
      </c>
      <c r="H30" s="216" t="str">
        <f>F13</f>
        <v>TSV Breitenberg</v>
      </c>
      <c r="I30" s="217"/>
      <c r="J30" s="217"/>
      <c r="K30" s="54"/>
      <c r="L30" s="53" t="s">
        <v>10</v>
      </c>
      <c r="M30" s="55"/>
      <c r="N30" s="54"/>
      <c r="O30" s="53" t="s">
        <v>10</v>
      </c>
      <c r="P30" s="55"/>
      <c r="Q30" s="54"/>
      <c r="R30" s="53" t="s">
        <v>10</v>
      </c>
      <c r="S30" s="55"/>
      <c r="T30" s="56" t="s">
        <v>29</v>
      </c>
      <c r="U30" s="218"/>
      <c r="V30" s="218"/>
      <c r="W30" s="218"/>
      <c r="X30" s="57" t="str">
        <f>IF(F35=$F$10,$X$51,IF(F35=$F$11,$X$51,IF(F35=$F$12,$X$51,IF(F35=$F$13,$X$51,IF(F35=$F$14,$X$51,$X$52)))))</f>
        <v>Vorrunde Gruppe B</v>
      </c>
      <c r="Y30" s="58">
        <f t="shared" si="1"/>
        <v>42252</v>
      </c>
      <c r="Z30" s="59" t="str">
        <f t="shared" si="2"/>
        <v/>
      </c>
      <c r="AA30" s="59" t="str">
        <f t="shared" si="3"/>
        <v/>
      </c>
      <c r="AB30" s="59" t="str">
        <f t="shared" si="4"/>
        <v/>
      </c>
      <c r="AC30" s="59" t="str">
        <f t="shared" si="5"/>
        <v/>
      </c>
      <c r="AD30" s="59" t="str">
        <f t="shared" si="5"/>
        <v/>
      </c>
      <c r="AE30" s="59" t="str">
        <f t="shared" si="5"/>
        <v/>
      </c>
      <c r="AF30" s="60">
        <f t="shared" si="6"/>
        <v>0</v>
      </c>
      <c r="AG30" s="61" t="s">
        <v>10</v>
      </c>
      <c r="AH30" s="62">
        <f t="shared" si="7"/>
        <v>0</v>
      </c>
      <c r="AI30" s="60">
        <f t="shared" si="8"/>
        <v>0</v>
      </c>
      <c r="AJ30" s="61" t="s">
        <v>10</v>
      </c>
      <c r="AK30" s="62">
        <f t="shared" si="9"/>
        <v>0</v>
      </c>
      <c r="AL30" s="60">
        <f t="shared" si="10"/>
        <v>0</v>
      </c>
      <c r="AM30" s="61" t="s">
        <v>10</v>
      </c>
      <c r="AN30" s="62">
        <f t="shared" si="11"/>
        <v>0</v>
      </c>
    </row>
    <row r="31" spans="1:43" s="2" customFormat="1" ht="17.25" customHeight="1" thickBot="1" x14ac:dyDescent="0.3">
      <c r="A31" s="85">
        <f t="shared" si="0"/>
        <v>12</v>
      </c>
      <c r="B31" s="66">
        <f>B30</f>
        <v>6</v>
      </c>
      <c r="C31" s="67" t="str">
        <f>C30</f>
        <v>anschl.</v>
      </c>
      <c r="D31" s="68">
        <v>12</v>
      </c>
      <c r="E31" s="69">
        <v>4</v>
      </c>
      <c r="F31" s="70" t="str">
        <f>T10</f>
        <v>TSV Gärtringen</v>
      </c>
      <c r="G31" s="71" t="s">
        <v>10</v>
      </c>
      <c r="H31" s="219" t="str">
        <f>T13</f>
        <v>VfL Kellinghusen</v>
      </c>
      <c r="I31" s="220"/>
      <c r="J31" s="220"/>
      <c r="K31" s="72"/>
      <c r="L31" s="71" t="s">
        <v>10</v>
      </c>
      <c r="M31" s="73"/>
      <c r="N31" s="72"/>
      <c r="O31" s="71" t="s">
        <v>10</v>
      </c>
      <c r="P31" s="73"/>
      <c r="Q31" s="72"/>
      <c r="R31" s="71" t="s">
        <v>10</v>
      </c>
      <c r="S31" s="73"/>
      <c r="T31" s="56" t="s">
        <v>29</v>
      </c>
      <c r="U31" s="221"/>
      <c r="V31" s="221"/>
      <c r="W31" s="221"/>
      <c r="X31" s="74" t="str">
        <f>IF(F37=$F$10,$X$51,IF(F37=$F$11,$X$51,IF(F37=$F$12,$X$51,IF(F37=$F$13,$X$51,IF(F37=$F$14,$X$51,$X$52)))))</f>
        <v>Vorrunde Gruppe B</v>
      </c>
      <c r="Y31" s="75">
        <f t="shared" si="1"/>
        <v>42252</v>
      </c>
      <c r="Z31" s="76" t="str">
        <f t="shared" si="2"/>
        <v/>
      </c>
      <c r="AA31" s="76" t="str">
        <f t="shared" si="3"/>
        <v/>
      </c>
      <c r="AB31" s="76" t="str">
        <f t="shared" si="4"/>
        <v/>
      </c>
      <c r="AC31" s="76" t="str">
        <f t="shared" si="5"/>
        <v/>
      </c>
      <c r="AD31" s="76" t="str">
        <f t="shared" si="5"/>
        <v/>
      </c>
      <c r="AE31" s="76" t="str">
        <f t="shared" si="5"/>
        <v/>
      </c>
      <c r="AF31" s="77">
        <f t="shared" si="6"/>
        <v>0</v>
      </c>
      <c r="AG31" s="78" t="s">
        <v>10</v>
      </c>
      <c r="AH31" s="79">
        <f t="shared" si="7"/>
        <v>0</v>
      </c>
      <c r="AI31" s="77">
        <f t="shared" si="8"/>
        <v>0</v>
      </c>
      <c r="AJ31" s="78" t="s">
        <v>10</v>
      </c>
      <c r="AK31" s="79">
        <f t="shared" si="9"/>
        <v>0</v>
      </c>
      <c r="AL31" s="77">
        <f t="shared" si="10"/>
        <v>0</v>
      </c>
      <c r="AM31" s="78" t="s">
        <v>10</v>
      </c>
      <c r="AN31" s="79">
        <f t="shared" si="11"/>
        <v>0</v>
      </c>
    </row>
    <row r="32" spans="1:43" s="2" customFormat="1" ht="17.25" customHeight="1" thickBot="1" x14ac:dyDescent="0.3">
      <c r="A32" s="65">
        <f t="shared" si="0"/>
        <v>13</v>
      </c>
      <c r="B32" s="49">
        <v>7</v>
      </c>
      <c r="C32" s="80" t="s">
        <v>30</v>
      </c>
      <c r="D32" s="81">
        <v>13</v>
      </c>
      <c r="E32" s="51">
        <v>3</v>
      </c>
      <c r="F32" s="52" t="str">
        <f>F11</f>
        <v>Lemwerder TV</v>
      </c>
      <c r="G32" s="53" t="s">
        <v>10</v>
      </c>
      <c r="H32" s="216" t="str">
        <f>F14</f>
        <v>ASV Veitsbronn</v>
      </c>
      <c r="I32" s="217"/>
      <c r="J32" s="217"/>
      <c r="K32" s="54"/>
      <c r="L32" s="53" t="s">
        <v>10</v>
      </c>
      <c r="M32" s="55"/>
      <c r="N32" s="54"/>
      <c r="O32" s="53" t="s">
        <v>10</v>
      </c>
      <c r="P32" s="55"/>
      <c r="Q32" s="54"/>
      <c r="R32" s="53" t="s">
        <v>10</v>
      </c>
      <c r="S32" s="55"/>
      <c r="T32" s="56" t="s">
        <v>29</v>
      </c>
      <c r="U32" s="218"/>
      <c r="V32" s="218"/>
      <c r="W32" s="218"/>
      <c r="X32" s="57" t="str">
        <f>IF(F26=$F$10,$X$51,IF(F26=$F$11,$X$51,IF(F26=$F$12,$X$51,IF(F26=$F$13,$X$51,IF(F26=$F$14,$X$51,$X$52)))))</f>
        <v>Vorrunde Gruppe A</v>
      </c>
      <c r="Y32" s="58">
        <f t="shared" si="1"/>
        <v>42252</v>
      </c>
      <c r="Z32" s="59" t="str">
        <f t="shared" si="2"/>
        <v/>
      </c>
      <c r="AA32" s="59" t="str">
        <f t="shared" si="3"/>
        <v/>
      </c>
      <c r="AB32" s="59" t="str">
        <f t="shared" si="4"/>
        <v/>
      </c>
      <c r="AC32" s="59" t="str">
        <f t="shared" si="5"/>
        <v/>
      </c>
      <c r="AD32" s="59" t="str">
        <f t="shared" si="5"/>
        <v/>
      </c>
      <c r="AE32" s="59" t="str">
        <f t="shared" si="5"/>
        <v/>
      </c>
      <c r="AF32" s="60">
        <f t="shared" si="6"/>
        <v>0</v>
      </c>
      <c r="AG32" s="61" t="s">
        <v>10</v>
      </c>
      <c r="AH32" s="62">
        <f t="shared" si="7"/>
        <v>0</v>
      </c>
      <c r="AI32" s="60">
        <f t="shared" si="8"/>
        <v>0</v>
      </c>
      <c r="AJ32" s="61" t="s">
        <v>10</v>
      </c>
      <c r="AK32" s="62">
        <f t="shared" si="9"/>
        <v>0</v>
      </c>
      <c r="AL32" s="60">
        <f t="shared" si="10"/>
        <v>0</v>
      </c>
      <c r="AM32" s="61" t="s">
        <v>10</v>
      </c>
      <c r="AN32" s="62">
        <f t="shared" si="11"/>
        <v>0</v>
      </c>
    </row>
    <row r="33" spans="1:41" s="2" customFormat="1" ht="17.25" customHeight="1" thickBot="1" x14ac:dyDescent="0.3">
      <c r="A33" s="65">
        <f t="shared" si="0"/>
        <v>14</v>
      </c>
      <c r="B33" s="66">
        <f>B32</f>
        <v>7</v>
      </c>
      <c r="C33" s="67" t="str">
        <f>C32</f>
        <v>anschl.</v>
      </c>
      <c r="D33" s="68">
        <v>14</v>
      </c>
      <c r="E33" s="69">
        <v>4</v>
      </c>
      <c r="F33" s="70" t="str">
        <f>T11</f>
        <v>TSV Bayer o4 Leverkusen</v>
      </c>
      <c r="G33" s="71" t="s">
        <v>10</v>
      </c>
      <c r="H33" s="219" t="str">
        <f>T14</f>
        <v>TSV Karlsdorf</v>
      </c>
      <c r="I33" s="220"/>
      <c r="J33" s="220"/>
      <c r="K33" s="72"/>
      <c r="L33" s="71" t="s">
        <v>10</v>
      </c>
      <c r="M33" s="73"/>
      <c r="N33" s="72"/>
      <c r="O33" s="71" t="s">
        <v>10</v>
      </c>
      <c r="P33" s="73"/>
      <c r="Q33" s="72"/>
      <c r="R33" s="71" t="s">
        <v>10</v>
      </c>
      <c r="S33" s="73"/>
      <c r="T33" s="56" t="s">
        <v>29</v>
      </c>
      <c r="U33" s="221"/>
      <c r="V33" s="221"/>
      <c r="W33" s="221"/>
      <c r="X33" s="74" t="str">
        <f>IF(F28=$F$10,$X$51,IF(F28=$F$11,$X$51,IF(F28=$F$12,$X$51,IF(F28=$F$13,$X$51,IF(F28=$F$14,$X$51,$X$52)))))</f>
        <v>Vorrunde Gruppe A</v>
      </c>
      <c r="Y33" s="75">
        <f t="shared" si="1"/>
        <v>42252</v>
      </c>
      <c r="Z33" s="76" t="str">
        <f t="shared" si="2"/>
        <v/>
      </c>
      <c r="AA33" s="76" t="str">
        <f t="shared" si="3"/>
        <v/>
      </c>
      <c r="AB33" s="76" t="str">
        <f t="shared" si="4"/>
        <v/>
      </c>
      <c r="AC33" s="76" t="str">
        <f t="shared" si="5"/>
        <v/>
      </c>
      <c r="AD33" s="76" t="str">
        <f t="shared" si="5"/>
        <v/>
      </c>
      <c r="AE33" s="76" t="str">
        <f t="shared" si="5"/>
        <v/>
      </c>
      <c r="AF33" s="77">
        <f t="shared" si="6"/>
        <v>0</v>
      </c>
      <c r="AG33" s="78" t="s">
        <v>10</v>
      </c>
      <c r="AH33" s="79">
        <f t="shared" si="7"/>
        <v>0</v>
      </c>
      <c r="AI33" s="77">
        <f t="shared" si="8"/>
        <v>0</v>
      </c>
      <c r="AJ33" s="78" t="s">
        <v>10</v>
      </c>
      <c r="AK33" s="79">
        <f t="shared" si="9"/>
        <v>0</v>
      </c>
      <c r="AL33" s="77">
        <f t="shared" si="10"/>
        <v>0</v>
      </c>
      <c r="AM33" s="78" t="s">
        <v>10</v>
      </c>
      <c r="AN33" s="79">
        <f t="shared" si="11"/>
        <v>0</v>
      </c>
    </row>
    <row r="34" spans="1:41" s="2" customFormat="1" ht="17.25" customHeight="1" thickBot="1" x14ac:dyDescent="0.3">
      <c r="A34" s="86">
        <f t="shared" si="0"/>
        <v>15</v>
      </c>
      <c r="B34" s="49">
        <v>8</v>
      </c>
      <c r="C34" s="80" t="s">
        <v>30</v>
      </c>
      <c r="D34" s="81">
        <v>15</v>
      </c>
      <c r="E34" s="51">
        <v>3</v>
      </c>
      <c r="F34" s="52" t="str">
        <f>F10</f>
        <v>TV Jahn Schneverdingen</v>
      </c>
      <c r="G34" s="53" t="s">
        <v>10</v>
      </c>
      <c r="H34" s="216" t="str">
        <f>F12</f>
        <v>TV Waibstadt</v>
      </c>
      <c r="I34" s="217"/>
      <c r="J34" s="217"/>
      <c r="K34" s="54"/>
      <c r="L34" s="53" t="s">
        <v>10</v>
      </c>
      <c r="M34" s="55"/>
      <c r="N34" s="54"/>
      <c r="O34" s="53" t="s">
        <v>10</v>
      </c>
      <c r="P34" s="55"/>
      <c r="Q34" s="54"/>
      <c r="R34" s="53" t="s">
        <v>10</v>
      </c>
      <c r="S34" s="55"/>
      <c r="T34" s="56" t="s">
        <v>29</v>
      </c>
      <c r="U34" s="218"/>
      <c r="V34" s="218"/>
      <c r="W34" s="218"/>
      <c r="X34" s="57" t="str">
        <f>IF(F27=$F$10,$X$51,IF(F27=$F$11,$X$51,IF(F27=$F$12,$X$51,IF(F27=$F$13,$X$51,IF(F27=$F$14,$X$51,$X$52)))))</f>
        <v>Vorrunde Gruppe B</v>
      </c>
      <c r="Y34" s="58">
        <f t="shared" si="1"/>
        <v>42252</v>
      </c>
      <c r="Z34" s="59" t="str">
        <f t="shared" si="2"/>
        <v/>
      </c>
      <c r="AA34" s="59" t="str">
        <f t="shared" si="3"/>
        <v/>
      </c>
      <c r="AB34" s="59" t="str">
        <f t="shared" si="4"/>
        <v/>
      </c>
      <c r="AC34" s="59" t="str">
        <f t="shared" si="5"/>
        <v/>
      </c>
      <c r="AD34" s="59" t="str">
        <f t="shared" si="5"/>
        <v/>
      </c>
      <c r="AE34" s="59" t="str">
        <f t="shared" si="5"/>
        <v/>
      </c>
      <c r="AF34" s="60">
        <f t="shared" si="6"/>
        <v>0</v>
      </c>
      <c r="AG34" s="61" t="s">
        <v>10</v>
      </c>
      <c r="AH34" s="62">
        <f t="shared" si="7"/>
        <v>0</v>
      </c>
      <c r="AI34" s="60">
        <f t="shared" si="8"/>
        <v>0</v>
      </c>
      <c r="AJ34" s="61" t="s">
        <v>10</v>
      </c>
      <c r="AK34" s="62">
        <f t="shared" si="9"/>
        <v>0</v>
      </c>
      <c r="AL34" s="60">
        <f t="shared" si="10"/>
        <v>0</v>
      </c>
      <c r="AM34" s="61" t="s">
        <v>10</v>
      </c>
      <c r="AN34" s="62">
        <f t="shared" si="11"/>
        <v>0</v>
      </c>
      <c r="AO34" s="3"/>
    </row>
    <row r="35" spans="1:41" s="2" customFormat="1" ht="17.25" customHeight="1" thickBot="1" x14ac:dyDescent="0.3">
      <c r="A35" s="87">
        <f t="shared" si="0"/>
        <v>16</v>
      </c>
      <c r="B35" s="66">
        <f>B34</f>
        <v>8</v>
      </c>
      <c r="C35" s="67" t="str">
        <f>C34</f>
        <v>anschl.</v>
      </c>
      <c r="D35" s="68">
        <v>16</v>
      </c>
      <c r="E35" s="69">
        <v>4</v>
      </c>
      <c r="F35" s="70" t="str">
        <f>T10</f>
        <v>TSV Gärtringen</v>
      </c>
      <c r="G35" s="71" t="s">
        <v>10</v>
      </c>
      <c r="H35" s="219" t="str">
        <f>T12</f>
        <v>TSV Schülp</v>
      </c>
      <c r="I35" s="220"/>
      <c r="J35" s="220"/>
      <c r="K35" s="72"/>
      <c r="L35" s="71" t="s">
        <v>10</v>
      </c>
      <c r="M35" s="73"/>
      <c r="N35" s="72"/>
      <c r="O35" s="71" t="s">
        <v>10</v>
      </c>
      <c r="P35" s="73"/>
      <c r="Q35" s="72"/>
      <c r="R35" s="71" t="s">
        <v>10</v>
      </c>
      <c r="S35" s="73"/>
      <c r="T35" s="56" t="s">
        <v>29</v>
      </c>
      <c r="U35" s="221"/>
      <c r="V35" s="221"/>
      <c r="W35" s="221"/>
      <c r="X35" s="74" t="str">
        <f>IF(F29=$F$10,$X$51,IF(F29=$F$11,$X$51,IF(F29=$F$12,$X$51,IF(F29=$F$13,$X$51,IF(F29=$F$14,$X$51,$X$52)))))</f>
        <v>Vorrunde Gruppe B</v>
      </c>
      <c r="Y35" s="75">
        <f t="shared" si="1"/>
        <v>42252</v>
      </c>
      <c r="Z35" s="76" t="str">
        <f t="shared" si="2"/>
        <v/>
      </c>
      <c r="AA35" s="76" t="str">
        <f t="shared" si="3"/>
        <v/>
      </c>
      <c r="AB35" s="76" t="str">
        <f t="shared" si="4"/>
        <v/>
      </c>
      <c r="AC35" s="76" t="str">
        <f t="shared" si="5"/>
        <v/>
      </c>
      <c r="AD35" s="76" t="str">
        <f t="shared" si="5"/>
        <v/>
      </c>
      <c r="AE35" s="76" t="str">
        <f t="shared" si="5"/>
        <v/>
      </c>
      <c r="AF35" s="77">
        <f t="shared" si="6"/>
        <v>0</v>
      </c>
      <c r="AG35" s="78" t="s">
        <v>10</v>
      </c>
      <c r="AH35" s="79">
        <f t="shared" si="7"/>
        <v>0</v>
      </c>
      <c r="AI35" s="77">
        <f t="shared" si="8"/>
        <v>0</v>
      </c>
      <c r="AJ35" s="78" t="s">
        <v>10</v>
      </c>
      <c r="AK35" s="79">
        <f t="shared" si="9"/>
        <v>0</v>
      </c>
      <c r="AL35" s="77">
        <f t="shared" si="10"/>
        <v>0</v>
      </c>
      <c r="AM35" s="78" t="s">
        <v>10</v>
      </c>
      <c r="AN35" s="79">
        <f t="shared" si="11"/>
        <v>0</v>
      </c>
    </row>
    <row r="36" spans="1:41" s="2" customFormat="1" ht="17.25" customHeight="1" thickBot="1" x14ac:dyDescent="0.3">
      <c r="A36" s="88">
        <f t="shared" si="0"/>
        <v>17</v>
      </c>
      <c r="B36" s="49">
        <v>9</v>
      </c>
      <c r="C36" s="80" t="s">
        <v>30</v>
      </c>
      <c r="D36" s="81">
        <v>17</v>
      </c>
      <c r="E36" s="51">
        <v>3</v>
      </c>
      <c r="F36" s="52" t="str">
        <f>F13</f>
        <v>TSV Breitenberg</v>
      </c>
      <c r="G36" s="53" t="s">
        <v>10</v>
      </c>
      <c r="H36" s="216" t="str">
        <f>F14</f>
        <v>ASV Veitsbronn</v>
      </c>
      <c r="I36" s="217"/>
      <c r="J36" s="217"/>
      <c r="K36" s="54"/>
      <c r="L36" s="53" t="s">
        <v>10</v>
      </c>
      <c r="M36" s="55"/>
      <c r="N36" s="54"/>
      <c r="O36" s="53" t="s">
        <v>10</v>
      </c>
      <c r="P36" s="55"/>
      <c r="Q36" s="54"/>
      <c r="R36" s="53" t="s">
        <v>10</v>
      </c>
      <c r="S36" s="55"/>
      <c r="T36" s="56" t="s">
        <v>29</v>
      </c>
      <c r="U36" s="218"/>
      <c r="V36" s="218"/>
      <c r="W36" s="218"/>
      <c r="X36" s="57" t="str">
        <f>IF(F30=$F$10,$X$51,IF(F30=$F$11,$X$51,IF(F30=$F$12,$X$51,IF(F30=$F$13,$X$51,IF(F30=$F$14,$X$51,$X$52)))))</f>
        <v>Vorrunde Gruppe A</v>
      </c>
      <c r="Y36" s="58">
        <f t="shared" si="1"/>
        <v>42252</v>
      </c>
      <c r="Z36" s="59" t="str">
        <f t="shared" si="2"/>
        <v/>
      </c>
      <c r="AA36" s="59" t="str">
        <f t="shared" si="3"/>
        <v/>
      </c>
      <c r="AB36" s="59" t="str">
        <f t="shared" si="4"/>
        <v/>
      </c>
      <c r="AC36" s="59" t="str">
        <f t="shared" si="5"/>
        <v/>
      </c>
      <c r="AD36" s="59" t="str">
        <f t="shared" si="5"/>
        <v/>
      </c>
      <c r="AE36" s="59" t="str">
        <f t="shared" si="5"/>
        <v/>
      </c>
      <c r="AF36" s="60">
        <f t="shared" si="6"/>
        <v>0</v>
      </c>
      <c r="AG36" s="61" t="s">
        <v>10</v>
      </c>
      <c r="AH36" s="62">
        <f t="shared" si="7"/>
        <v>0</v>
      </c>
      <c r="AI36" s="60">
        <f t="shared" si="8"/>
        <v>0</v>
      </c>
      <c r="AJ36" s="61" t="s">
        <v>10</v>
      </c>
      <c r="AK36" s="62">
        <f t="shared" si="9"/>
        <v>0</v>
      </c>
      <c r="AL36" s="60">
        <f t="shared" si="10"/>
        <v>0</v>
      </c>
      <c r="AM36" s="61" t="s">
        <v>10</v>
      </c>
      <c r="AN36" s="62">
        <f t="shared" si="11"/>
        <v>0</v>
      </c>
    </row>
    <row r="37" spans="1:41" s="2" customFormat="1" ht="17.25" customHeight="1" thickBot="1" x14ac:dyDescent="0.3">
      <c r="A37" s="88">
        <f t="shared" si="0"/>
        <v>18</v>
      </c>
      <c r="B37" s="66">
        <f>B36</f>
        <v>9</v>
      </c>
      <c r="C37" s="67" t="str">
        <f>C36</f>
        <v>anschl.</v>
      </c>
      <c r="D37" s="68">
        <v>18</v>
      </c>
      <c r="E37" s="69">
        <v>4</v>
      </c>
      <c r="F37" s="70" t="str">
        <f>T13</f>
        <v>VfL Kellinghusen</v>
      </c>
      <c r="G37" s="71" t="s">
        <v>10</v>
      </c>
      <c r="H37" s="219" t="str">
        <f>T14</f>
        <v>TSV Karlsdorf</v>
      </c>
      <c r="I37" s="220"/>
      <c r="J37" s="220"/>
      <c r="K37" s="72"/>
      <c r="L37" s="71" t="s">
        <v>10</v>
      </c>
      <c r="M37" s="73"/>
      <c r="N37" s="72"/>
      <c r="O37" s="71" t="s">
        <v>10</v>
      </c>
      <c r="P37" s="73"/>
      <c r="Q37" s="72"/>
      <c r="R37" s="71" t="s">
        <v>10</v>
      </c>
      <c r="S37" s="73"/>
      <c r="T37" s="56" t="s">
        <v>29</v>
      </c>
      <c r="U37" s="221"/>
      <c r="V37" s="221"/>
      <c r="W37" s="221"/>
      <c r="X37" s="74" t="str">
        <f>IF(F32=$F$10,$X$51,IF(F32=$F$11,$X$51,IF(F32=$F$12,$X$51,IF(F32=$F$13,$X$51,IF(F32=$F$14,$X$51,$X$52)))))</f>
        <v>Vorrunde Gruppe A</v>
      </c>
      <c r="Y37" s="75">
        <f t="shared" si="1"/>
        <v>42252</v>
      </c>
      <c r="Z37" s="76" t="str">
        <f t="shared" si="2"/>
        <v/>
      </c>
      <c r="AA37" s="76" t="str">
        <f t="shared" si="3"/>
        <v/>
      </c>
      <c r="AB37" s="76" t="str">
        <f t="shared" si="4"/>
        <v/>
      </c>
      <c r="AC37" s="76" t="str">
        <f t="shared" si="5"/>
        <v/>
      </c>
      <c r="AD37" s="76" t="str">
        <f t="shared" si="5"/>
        <v/>
      </c>
      <c r="AE37" s="76" t="str">
        <f t="shared" si="5"/>
        <v/>
      </c>
      <c r="AF37" s="77">
        <f t="shared" si="6"/>
        <v>0</v>
      </c>
      <c r="AG37" s="78" t="s">
        <v>10</v>
      </c>
      <c r="AH37" s="79">
        <f t="shared" si="7"/>
        <v>0</v>
      </c>
      <c r="AI37" s="77">
        <f t="shared" si="8"/>
        <v>0</v>
      </c>
      <c r="AJ37" s="78" t="s">
        <v>10</v>
      </c>
      <c r="AK37" s="79">
        <f t="shared" si="9"/>
        <v>0</v>
      </c>
      <c r="AL37" s="77">
        <f t="shared" si="10"/>
        <v>0</v>
      </c>
      <c r="AM37" s="78" t="s">
        <v>10</v>
      </c>
      <c r="AN37" s="79">
        <f t="shared" si="11"/>
        <v>0</v>
      </c>
    </row>
    <row r="38" spans="1:41" s="2" customFormat="1" ht="17.25" customHeight="1" thickBot="1" x14ac:dyDescent="0.3">
      <c r="A38" s="88">
        <f t="shared" si="0"/>
        <v>19</v>
      </c>
      <c r="B38" s="49">
        <v>10</v>
      </c>
      <c r="C38" s="80" t="s">
        <v>30</v>
      </c>
      <c r="D38" s="81">
        <v>19</v>
      </c>
      <c r="E38" s="51">
        <v>3</v>
      </c>
      <c r="F38" s="52" t="str">
        <f>F11</f>
        <v>Lemwerder TV</v>
      </c>
      <c r="G38" s="53" t="s">
        <v>10</v>
      </c>
      <c r="H38" s="216" t="str">
        <f>F12</f>
        <v>TV Waibstadt</v>
      </c>
      <c r="I38" s="217"/>
      <c r="J38" s="217"/>
      <c r="K38" s="54"/>
      <c r="L38" s="53" t="s">
        <v>10</v>
      </c>
      <c r="M38" s="55"/>
      <c r="N38" s="54"/>
      <c r="O38" s="53" t="s">
        <v>10</v>
      </c>
      <c r="P38" s="55"/>
      <c r="Q38" s="54"/>
      <c r="R38" s="53" t="s">
        <v>10</v>
      </c>
      <c r="S38" s="55"/>
      <c r="T38" s="56" t="s">
        <v>29</v>
      </c>
      <c r="U38" s="218"/>
      <c r="V38" s="218"/>
      <c r="W38" s="218"/>
      <c r="X38" s="57" t="str">
        <f>IF(F31=$F$10,$X$51,IF(F31=$F$11,$X$51,IF(F31=$F$12,$X$51,IF(F31=$F$13,$X$51,IF(F31=$F$14,$X$51,$X$52)))))</f>
        <v>Vorrunde Gruppe B</v>
      </c>
      <c r="Y38" s="58">
        <f t="shared" si="1"/>
        <v>42252</v>
      </c>
      <c r="Z38" s="59" t="str">
        <f t="shared" si="2"/>
        <v/>
      </c>
      <c r="AA38" s="59" t="str">
        <f t="shared" si="3"/>
        <v/>
      </c>
      <c r="AB38" s="59" t="str">
        <f t="shared" si="4"/>
        <v/>
      </c>
      <c r="AC38" s="59" t="str">
        <f t="shared" si="5"/>
        <v/>
      </c>
      <c r="AD38" s="59" t="str">
        <f t="shared" si="5"/>
        <v/>
      </c>
      <c r="AE38" s="59" t="str">
        <f t="shared" si="5"/>
        <v/>
      </c>
      <c r="AF38" s="60">
        <f t="shared" si="6"/>
        <v>0</v>
      </c>
      <c r="AG38" s="61" t="s">
        <v>10</v>
      </c>
      <c r="AH38" s="62">
        <f t="shared" si="7"/>
        <v>0</v>
      </c>
      <c r="AI38" s="60">
        <f t="shared" si="8"/>
        <v>0</v>
      </c>
      <c r="AJ38" s="61" t="s">
        <v>10</v>
      </c>
      <c r="AK38" s="62">
        <f t="shared" si="9"/>
        <v>0</v>
      </c>
      <c r="AL38" s="60">
        <f t="shared" si="10"/>
        <v>0</v>
      </c>
      <c r="AM38" s="61" t="s">
        <v>10</v>
      </c>
      <c r="AN38" s="62">
        <f t="shared" si="11"/>
        <v>0</v>
      </c>
    </row>
    <row r="39" spans="1:41" s="2" customFormat="1" ht="17.25" customHeight="1" thickBot="1" x14ac:dyDescent="0.3">
      <c r="A39" s="89">
        <f t="shared" si="0"/>
        <v>20</v>
      </c>
      <c r="B39" s="66">
        <f>B38</f>
        <v>10</v>
      </c>
      <c r="C39" s="67" t="str">
        <f>C38</f>
        <v>anschl.</v>
      </c>
      <c r="D39" s="68">
        <v>20</v>
      </c>
      <c r="E39" s="69">
        <v>4</v>
      </c>
      <c r="F39" s="70" t="str">
        <f>T11</f>
        <v>TSV Bayer o4 Leverkusen</v>
      </c>
      <c r="G39" s="71" t="s">
        <v>10</v>
      </c>
      <c r="H39" s="219" t="str">
        <f>T12</f>
        <v>TSV Schülp</v>
      </c>
      <c r="I39" s="220"/>
      <c r="J39" s="220"/>
      <c r="K39" s="72"/>
      <c r="L39" s="71" t="s">
        <v>10</v>
      </c>
      <c r="M39" s="73"/>
      <c r="N39" s="72"/>
      <c r="O39" s="71" t="s">
        <v>10</v>
      </c>
      <c r="P39" s="73"/>
      <c r="Q39" s="72"/>
      <c r="R39" s="71" t="s">
        <v>10</v>
      </c>
      <c r="S39" s="73"/>
      <c r="T39" s="56" t="s">
        <v>29</v>
      </c>
      <c r="U39" s="221"/>
      <c r="V39" s="221"/>
      <c r="W39" s="221"/>
      <c r="X39" s="74" t="str">
        <f>IF(F33=$F$10,$X$51,IF(F33=$F$11,$X$51,IF(F33=$F$12,$X$51,IF(F33=$F$13,$X$51,IF(F33=$F$14,$X$51,$X$52)))))</f>
        <v>Vorrunde Gruppe B</v>
      </c>
      <c r="Y39" s="75">
        <f t="shared" si="1"/>
        <v>42252</v>
      </c>
      <c r="Z39" s="76" t="str">
        <f t="shared" si="2"/>
        <v/>
      </c>
      <c r="AA39" s="76" t="str">
        <f t="shared" si="3"/>
        <v/>
      </c>
      <c r="AB39" s="76" t="str">
        <f t="shared" si="4"/>
        <v/>
      </c>
      <c r="AC39" s="76" t="str">
        <f t="shared" si="5"/>
        <v/>
      </c>
      <c r="AD39" s="76" t="str">
        <f t="shared" si="5"/>
        <v/>
      </c>
      <c r="AE39" s="76" t="str">
        <f t="shared" si="5"/>
        <v/>
      </c>
      <c r="AF39" s="77">
        <f t="shared" si="6"/>
        <v>0</v>
      </c>
      <c r="AG39" s="78" t="s">
        <v>10</v>
      </c>
      <c r="AH39" s="79">
        <f t="shared" si="7"/>
        <v>0</v>
      </c>
      <c r="AI39" s="77">
        <f t="shared" si="8"/>
        <v>0</v>
      </c>
      <c r="AJ39" s="78" t="s">
        <v>10</v>
      </c>
      <c r="AK39" s="79">
        <f t="shared" si="9"/>
        <v>0</v>
      </c>
      <c r="AL39" s="77">
        <f t="shared" si="10"/>
        <v>0</v>
      </c>
      <c r="AM39" s="78" t="s">
        <v>10</v>
      </c>
      <c r="AN39" s="79">
        <f t="shared" si="11"/>
        <v>0</v>
      </c>
    </row>
    <row r="40" spans="1:41" ht="15" hidden="1" customHeight="1" x14ac:dyDescent="0.2">
      <c r="A40" s="90">
        <f t="shared" si="0"/>
        <v>21</v>
      </c>
      <c r="B40" s="91">
        <f>IF('[1]Spielplan-So'!A17="","",'[1]Spielplan-So'!A17)</f>
        <v>11</v>
      </c>
      <c r="C40" s="92">
        <f>IF('[1]Spielplan-So'!B17="","",'[1]Spielplan-So'!B17)</f>
        <v>0.375</v>
      </c>
      <c r="D40" s="91">
        <f>IF('[1]Spielplan-So'!C17="","",'[1]Spielplan-So'!C17)</f>
        <v>21</v>
      </c>
      <c r="E40" s="91">
        <f>IF('[1]Spielplan-So'!D17="","",'[1]Spielplan-So'!D17)</f>
        <v>3</v>
      </c>
      <c r="F40" s="93" t="str">
        <f>IF('[1]Spielplan-So'!E18="","",'[1]Spielplan-So'!E18)</f>
        <v/>
      </c>
      <c r="G40" s="93" t="str">
        <f>IF('[1]Spielplan-So'!F18="","",'[1]Spielplan-So'!F18)</f>
        <v>:</v>
      </c>
      <c r="H40" s="93" t="str">
        <f>IF('[1]Spielplan-So'!G18="","",'[1]Spielplan-So'!G18)</f>
        <v/>
      </c>
      <c r="I40" s="93"/>
      <c r="J40" s="93"/>
      <c r="K40" s="93" t="str">
        <f>IF('[1]Spielplan-So'!J18="","",'[1]Spielplan-So'!J18)</f>
        <v/>
      </c>
      <c r="L40" s="93" t="str">
        <f>IF('[1]Spielplan-So'!K18="","",'[1]Spielplan-So'!K18)</f>
        <v>:</v>
      </c>
      <c r="M40" s="93" t="str">
        <f>IF('[1]Spielplan-So'!L18="","",'[1]Spielplan-So'!L18)</f>
        <v/>
      </c>
      <c r="N40" s="93"/>
      <c r="O40" s="93"/>
      <c r="P40" s="93"/>
      <c r="Q40" s="93"/>
      <c r="R40" s="93"/>
      <c r="S40" s="93"/>
      <c r="T40" s="93" t="str">
        <f>IF('[1]Spielplan-So'!S18="","",'[1]Spielplan-So'!S18)</f>
        <v>VfL Kellinghusen</v>
      </c>
      <c r="U40" s="93" t="str">
        <f>IF('[1]Spielplan-So'!T18="","",'[1]Spielplan-So'!T18)</f>
        <v/>
      </c>
      <c r="V40" s="93"/>
      <c r="W40" s="93"/>
      <c r="X40" s="93" t="str">
        <f>IF('[1]Spielplan-So'!W18="","",'[1]Spielplan-So'!W18)</f>
        <v>Platzierung</v>
      </c>
      <c r="Y40" s="94">
        <f>'[1]Spielplan-So'!X18</f>
        <v>42253</v>
      </c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</row>
    <row r="41" spans="1:41" ht="15" hidden="1" customHeight="1" x14ac:dyDescent="0.2">
      <c r="A41" s="90">
        <f t="shared" si="0"/>
        <v>22</v>
      </c>
      <c r="B41" s="91">
        <f>IF('[1]Spielplan-So'!A19="","",'[1]Spielplan-So'!A19)</f>
        <v>11</v>
      </c>
      <c r="C41" s="92">
        <f>IF('[1]Spielplan-So'!B19="","",'[1]Spielplan-So'!B19)</f>
        <v>0.375</v>
      </c>
      <c r="D41" s="91">
        <f>IF('[1]Spielplan-So'!C19="","",'[1]Spielplan-So'!C19)</f>
        <v>22</v>
      </c>
      <c r="E41" s="91">
        <f>IF('[1]Spielplan-So'!D19="","",'[1]Spielplan-So'!D19)</f>
        <v>4</v>
      </c>
      <c r="F41" s="93" t="str">
        <f>IF('[1]Spielplan-So'!E20="","",'[1]Spielplan-So'!E20)</f>
        <v/>
      </c>
      <c r="G41" s="93" t="str">
        <f>IF('[1]Spielplan-So'!F20="","",'[1]Spielplan-So'!F20)</f>
        <v>:</v>
      </c>
      <c r="H41" s="93" t="str">
        <f>IF('[1]Spielplan-So'!G20="","",'[1]Spielplan-So'!G20)</f>
        <v/>
      </c>
      <c r="I41" s="93"/>
      <c r="J41" s="93"/>
      <c r="K41" s="93" t="str">
        <f>IF('[1]Spielplan-So'!J20="","",'[1]Spielplan-So'!J20)</f>
        <v/>
      </c>
      <c r="L41" s="93" t="str">
        <f>IF('[1]Spielplan-So'!K20="","",'[1]Spielplan-So'!K20)</f>
        <v>:</v>
      </c>
      <c r="M41" s="93" t="str">
        <f>IF('[1]Spielplan-So'!L20="","",'[1]Spielplan-So'!L20)</f>
        <v/>
      </c>
      <c r="N41" s="93"/>
      <c r="O41" s="93"/>
      <c r="P41" s="93"/>
      <c r="Q41" s="93"/>
      <c r="R41" s="93"/>
      <c r="S41" s="93"/>
      <c r="T41" s="93" t="str">
        <f>IF('[1]Spielplan-So'!S20="","",'[1]Spielplan-So'!S20)</f>
        <v>VfL Kellinghusen</v>
      </c>
      <c r="U41" s="93" t="str">
        <f>IF('[1]Spielplan-So'!T20="","",'[1]Spielplan-So'!T20)</f>
        <v/>
      </c>
      <c r="V41" s="93"/>
      <c r="W41" s="93"/>
      <c r="X41" s="93" t="str">
        <f>IF('[1]Spielplan-So'!W20="","",'[1]Spielplan-So'!W20)</f>
        <v>Platzierung</v>
      </c>
      <c r="Y41" s="94">
        <f>'[1]Spielplan-So'!X18</f>
        <v>42253</v>
      </c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</row>
    <row r="42" spans="1:41" ht="15" hidden="1" customHeight="1" x14ac:dyDescent="0.2">
      <c r="A42" s="90">
        <f t="shared" si="0"/>
        <v>23</v>
      </c>
      <c r="B42" s="91">
        <f>IF('[1]Spielplan-So'!A21="","",'[1]Spielplan-So'!A21)</f>
        <v>12</v>
      </c>
      <c r="C42" s="92" t="str">
        <f>IF('[1]Spielplan-So'!B21="","",'[1]Spielplan-So'!B21)</f>
        <v>anschl.</v>
      </c>
      <c r="D42" s="91">
        <f>IF('[1]Spielplan-So'!C21="","",'[1]Spielplan-So'!C21)</f>
        <v>23</v>
      </c>
      <c r="E42" s="91">
        <f>IF('[1]Spielplan-So'!D21="","",'[1]Spielplan-So'!D21)</f>
        <v>3</v>
      </c>
      <c r="F42" s="93" t="str">
        <f>IF('[1]Spielplan-So'!E22="","",'[1]Spielplan-So'!E22)</f>
        <v/>
      </c>
      <c r="G42" s="93" t="str">
        <f>IF('[1]Spielplan-So'!F22="","",'[1]Spielplan-So'!F22)</f>
        <v>:</v>
      </c>
      <c r="H42" s="93" t="str">
        <f>IF('[1]Spielplan-So'!G22="","",'[1]Spielplan-So'!G22)</f>
        <v/>
      </c>
      <c r="I42" s="93"/>
      <c r="J42" s="93"/>
      <c r="K42" s="93" t="str">
        <f>IF('[1]Spielplan-So'!J22="","",'[1]Spielplan-So'!J22)</f>
        <v/>
      </c>
      <c r="L42" s="93" t="str">
        <f>IF('[1]Spielplan-So'!K22="","",'[1]Spielplan-So'!K22)</f>
        <v>:</v>
      </c>
      <c r="M42" s="93" t="str">
        <f>IF('[1]Spielplan-So'!L22="","",'[1]Spielplan-So'!L22)</f>
        <v/>
      </c>
      <c r="N42" s="93"/>
      <c r="O42" s="93"/>
      <c r="P42" s="93"/>
      <c r="Q42" s="93"/>
      <c r="R42" s="93"/>
      <c r="S42" s="93"/>
      <c r="T42" s="93" t="str">
        <f>IF('[1]Spielplan-So'!S22="","",'[1]Spielplan-So'!S22)</f>
        <v>VfL Kellinghusen</v>
      </c>
      <c r="U42" s="93" t="str">
        <f>IF('[1]Spielplan-So'!T22="","",'[1]Spielplan-So'!T22)</f>
        <v/>
      </c>
      <c r="V42" s="93"/>
      <c r="W42" s="93"/>
      <c r="X42" s="93" t="str">
        <f>IF('[1]Spielplan-So'!W22="","",'[1]Spielplan-So'!W22)</f>
        <v>Qualifikation</v>
      </c>
      <c r="Y42" s="94">
        <f>'[1]Spielplan-So'!X19</f>
        <v>42253</v>
      </c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</row>
    <row r="43" spans="1:41" ht="15" hidden="1" customHeight="1" x14ac:dyDescent="0.2">
      <c r="A43" s="90">
        <f t="shared" si="0"/>
        <v>24</v>
      </c>
      <c r="B43" s="91">
        <f>IF('[1]Spielplan-So'!A23="","",'[1]Spielplan-So'!A23)</f>
        <v>12</v>
      </c>
      <c r="C43" s="92" t="str">
        <f>IF('[1]Spielplan-So'!B23="","",'[1]Spielplan-So'!B23)</f>
        <v>anschl.</v>
      </c>
      <c r="D43" s="91">
        <f>IF('[1]Spielplan-So'!C23="","",'[1]Spielplan-So'!C23)</f>
        <v>24</v>
      </c>
      <c r="E43" s="91">
        <f>IF('[1]Spielplan-So'!D23="","",'[1]Spielplan-So'!D23)</f>
        <v>4</v>
      </c>
      <c r="F43" s="93" t="str">
        <f>IF('[1]Spielplan-So'!E24="","",'[1]Spielplan-So'!E24)</f>
        <v/>
      </c>
      <c r="G43" s="93" t="str">
        <f>IF('[1]Spielplan-So'!F24="","",'[1]Spielplan-So'!F24)</f>
        <v>:</v>
      </c>
      <c r="H43" s="93" t="str">
        <f>IF('[1]Spielplan-So'!G24="","",'[1]Spielplan-So'!G24)</f>
        <v/>
      </c>
      <c r="I43" s="93"/>
      <c r="J43" s="93"/>
      <c r="K43" s="93" t="str">
        <f>IF('[1]Spielplan-So'!J24="","",'[1]Spielplan-So'!J24)</f>
        <v/>
      </c>
      <c r="L43" s="93" t="str">
        <f>IF('[1]Spielplan-So'!K24="","",'[1]Spielplan-So'!K24)</f>
        <v>:</v>
      </c>
      <c r="M43" s="93" t="str">
        <f>IF('[1]Spielplan-So'!L24="","",'[1]Spielplan-So'!L24)</f>
        <v/>
      </c>
      <c r="N43" s="93"/>
      <c r="O43" s="93"/>
      <c r="P43" s="93"/>
      <c r="Q43" s="93"/>
      <c r="R43" s="93"/>
      <c r="S43" s="93"/>
      <c r="T43" s="93" t="str">
        <f>IF('[1]Spielplan-So'!S24="","",'[1]Spielplan-So'!S24)</f>
        <v>VfL Kellinghusen</v>
      </c>
      <c r="U43" s="93" t="str">
        <f>IF('[1]Spielplan-So'!T24="","",'[1]Spielplan-So'!T24)</f>
        <v/>
      </c>
      <c r="V43" s="93"/>
      <c r="W43" s="93"/>
      <c r="X43" s="93" t="str">
        <f>IF('[1]Spielplan-So'!W24="","",'[1]Spielplan-So'!W24)</f>
        <v>Qualifikation</v>
      </c>
      <c r="Y43" s="94">
        <f>'[1]Spielplan-So'!X20</f>
        <v>42253</v>
      </c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</row>
    <row r="44" spans="1:41" ht="15" hidden="1" customHeight="1" x14ac:dyDescent="0.2">
      <c r="A44" s="90">
        <f t="shared" si="0"/>
        <v>25</v>
      </c>
      <c r="B44" s="91">
        <f>IF('[1]Spielplan-So'!A25="","",'[1]Spielplan-So'!A25)</f>
        <v>13</v>
      </c>
      <c r="C44" s="92" t="str">
        <f>IF('[1]Spielplan-So'!B25="","",'[1]Spielplan-So'!B25)</f>
        <v>anschl.</v>
      </c>
      <c r="D44" s="91">
        <f>IF('[1]Spielplan-So'!C25="","",'[1]Spielplan-So'!C25)</f>
        <v>25</v>
      </c>
      <c r="E44" s="91">
        <f>IF('[1]Spielplan-So'!D25="","",'[1]Spielplan-So'!D25)</f>
        <v>3</v>
      </c>
      <c r="F44" s="93" t="str">
        <f>IF('[1]Spielplan-So'!E26="","",'[1]Spielplan-So'!E26)</f>
        <v/>
      </c>
      <c r="G44" s="93" t="str">
        <f>IF('[1]Spielplan-So'!F26="","",'[1]Spielplan-So'!F26)</f>
        <v>:</v>
      </c>
      <c r="H44" s="93" t="str">
        <f>IF('[1]Spielplan-So'!G26="","",'[1]Spielplan-So'!G26)</f>
        <v/>
      </c>
      <c r="I44" s="93"/>
      <c r="J44" s="93"/>
      <c r="K44" s="93" t="str">
        <f>IF('[1]Spielplan-So'!J26="","",'[1]Spielplan-So'!J26)</f>
        <v/>
      </c>
      <c r="L44" s="93" t="str">
        <f>IF('[1]Spielplan-So'!K26="","",'[1]Spielplan-So'!K26)</f>
        <v>:</v>
      </c>
      <c r="M44" s="93" t="str">
        <f>IF('[1]Spielplan-So'!L26="","",'[1]Spielplan-So'!L26)</f>
        <v/>
      </c>
      <c r="N44" s="93"/>
      <c r="O44" s="93"/>
      <c r="P44" s="93"/>
      <c r="Q44" s="93"/>
      <c r="R44" s="93"/>
      <c r="S44" s="93"/>
      <c r="T44" s="93" t="str">
        <f>IF('[1]Spielplan-So'!S26="","",'[1]Spielplan-So'!S26)</f>
        <v>VfL Kellinghusen</v>
      </c>
      <c r="U44" s="93" t="str">
        <f>IF('[1]Spielplan-So'!T26="","",'[1]Spielplan-So'!T26)</f>
        <v/>
      </c>
      <c r="V44" s="93"/>
      <c r="W44" s="93"/>
      <c r="X44" s="93" t="str">
        <f>IF('[1]Spielplan-So'!W26="","",'[1]Spielplan-So'!W26)</f>
        <v>Platz 9/10</v>
      </c>
      <c r="Y44" s="94">
        <f>'[1]Spielplan-So'!X21</f>
        <v>42253</v>
      </c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</row>
    <row r="45" spans="1:41" ht="15" hidden="1" customHeight="1" x14ac:dyDescent="0.2">
      <c r="A45" s="90">
        <f t="shared" si="0"/>
        <v>26</v>
      </c>
      <c r="B45" s="91">
        <f>IF('[1]Spielplan-So'!A27="","",'[1]Spielplan-So'!A27)</f>
        <v>13</v>
      </c>
      <c r="C45" s="92" t="str">
        <f>IF('[1]Spielplan-So'!B27="","",'[1]Spielplan-So'!B27)</f>
        <v>anschl.</v>
      </c>
      <c r="D45" s="91">
        <f>IF('[1]Spielplan-So'!C27="","",'[1]Spielplan-So'!C27)</f>
        <v>26</v>
      </c>
      <c r="E45" s="91">
        <f>IF('[1]Spielplan-So'!D27="","",'[1]Spielplan-So'!D27)</f>
        <v>4</v>
      </c>
      <c r="F45" s="93" t="str">
        <f>IF('[1]Spielplan-So'!E28="","",'[1]Spielplan-So'!E28)</f>
        <v/>
      </c>
      <c r="G45" s="93" t="str">
        <f>IF('[1]Spielplan-So'!F28="","",'[1]Spielplan-So'!F28)</f>
        <v>:</v>
      </c>
      <c r="H45" s="93" t="str">
        <f>IF('[1]Spielplan-So'!G28="","",'[1]Spielplan-So'!G28)</f>
        <v/>
      </c>
      <c r="I45" s="93"/>
      <c r="J45" s="93"/>
      <c r="K45" s="93" t="str">
        <f>IF('[1]Spielplan-So'!J28="","",'[1]Spielplan-So'!J28)</f>
        <v/>
      </c>
      <c r="L45" s="93" t="str">
        <f>IF('[1]Spielplan-So'!K28="","",'[1]Spielplan-So'!K28)</f>
        <v>:</v>
      </c>
      <c r="M45" s="93" t="str">
        <f>IF('[1]Spielplan-So'!L28="","",'[1]Spielplan-So'!L28)</f>
        <v/>
      </c>
      <c r="N45" s="93"/>
      <c r="O45" s="93"/>
      <c r="P45" s="93"/>
      <c r="Q45" s="93"/>
      <c r="R45" s="93"/>
      <c r="S45" s="93"/>
      <c r="T45" s="93" t="str">
        <f>IF('[1]Spielplan-So'!S28="","",'[1]Spielplan-So'!S28)</f>
        <v>VfL Kellinghusen</v>
      </c>
      <c r="U45" s="93" t="str">
        <f>IF('[1]Spielplan-So'!T28="","",'[1]Spielplan-So'!T28)</f>
        <v/>
      </c>
      <c r="V45" s="93"/>
      <c r="W45" s="93"/>
      <c r="X45" s="93" t="str">
        <f>IF('[1]Spielplan-So'!W28="","",'[1]Spielplan-So'!W28)</f>
        <v>Platz 7/8</v>
      </c>
      <c r="Y45" s="94">
        <f>'[1]Spielplan-So'!X22</f>
        <v>42253</v>
      </c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</row>
    <row r="46" spans="1:41" ht="15" hidden="1" customHeight="1" x14ac:dyDescent="0.2">
      <c r="A46" s="90">
        <f t="shared" si="0"/>
        <v>27</v>
      </c>
      <c r="B46" s="91">
        <f>IF('[1]Spielplan-So'!A30="","",'[1]Spielplan-So'!A30)</f>
        <v>14</v>
      </c>
      <c r="C46" s="92" t="str">
        <f>IF('[1]Spielplan-So'!B30="","",'[1]Spielplan-So'!B30)</f>
        <v>anschl.</v>
      </c>
      <c r="D46" s="91">
        <f>IF('[1]Spielplan-So'!C30="","",'[1]Spielplan-So'!C30)</f>
        <v>27</v>
      </c>
      <c r="E46" s="91">
        <f>IF('[1]Spielplan-So'!D30="","",'[1]Spielplan-So'!D30)</f>
        <v>3</v>
      </c>
      <c r="F46" s="93" t="str">
        <f>IF('[1]Spielplan-So'!E31="","",'[1]Spielplan-So'!E31)</f>
        <v/>
      </c>
      <c r="G46" s="93" t="str">
        <f>IF('[1]Spielplan-So'!F31="","",'[1]Spielplan-So'!F31)</f>
        <v>:</v>
      </c>
      <c r="H46" s="93" t="str">
        <f>IF('[1]Spielplan-So'!G31="","",'[1]Spielplan-So'!G31)</f>
        <v/>
      </c>
      <c r="I46" s="93"/>
      <c r="J46" s="93"/>
      <c r="K46" s="93" t="str">
        <f>IF('[1]Spielplan-So'!J31="","",'[1]Spielplan-So'!J31)</f>
        <v/>
      </c>
      <c r="L46" s="93" t="str">
        <f>IF('[1]Spielplan-So'!K31="","",'[1]Spielplan-So'!K31)</f>
        <v>:</v>
      </c>
      <c r="M46" s="93" t="str">
        <f>IF('[1]Spielplan-So'!L31="","",'[1]Spielplan-So'!L31)</f>
        <v/>
      </c>
      <c r="N46" s="93"/>
      <c r="O46" s="93"/>
      <c r="P46" s="93"/>
      <c r="Q46" s="93"/>
      <c r="R46" s="93"/>
      <c r="S46" s="93"/>
      <c r="T46" s="93" t="str">
        <f>IF('[1]Spielplan-So'!S31="","",'[1]Spielplan-So'!S31)</f>
        <v>VfL Kellinghusen</v>
      </c>
      <c r="U46" s="93" t="str">
        <f>IF('[1]Spielplan-So'!T31="","",'[1]Spielplan-So'!T31)</f>
        <v/>
      </c>
      <c r="V46" s="93"/>
      <c r="W46" s="93"/>
      <c r="X46" s="93" t="str">
        <f>IF('[1]Spielplan-So'!W31="","",'[1]Spielplan-So'!W31)</f>
        <v>Halbfinale</v>
      </c>
      <c r="Y46" s="94">
        <f>'[1]Spielplan-So'!X23</f>
        <v>42253</v>
      </c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</row>
    <row r="47" spans="1:41" ht="15" hidden="1" customHeight="1" x14ac:dyDescent="0.2">
      <c r="A47" s="90">
        <f t="shared" si="0"/>
        <v>28</v>
      </c>
      <c r="B47" s="91" t="str">
        <f>IF('[1]Spielplan-So'!A32="","",'[1]Spielplan-So'!A32)</f>
        <v/>
      </c>
      <c r="C47" s="92" t="str">
        <f>IF('[1]Spielplan-So'!B32="","",'[1]Spielplan-So'!B32)</f>
        <v/>
      </c>
      <c r="D47" s="91">
        <f>IF('[1]Spielplan-So'!C32="","",'[1]Spielplan-So'!C32)</f>
        <v>28</v>
      </c>
      <c r="E47" s="91">
        <f>IF('[1]Spielplan-So'!D32="","",'[1]Spielplan-So'!D32)</f>
        <v>4</v>
      </c>
      <c r="F47" s="93" t="str">
        <f>IF('[1]Spielplan-So'!E33="","",'[1]Spielplan-So'!E33)</f>
        <v/>
      </c>
      <c r="G47" s="93" t="str">
        <f>IF('[1]Spielplan-So'!F33="","",'[1]Spielplan-So'!F33)</f>
        <v>:</v>
      </c>
      <c r="H47" s="93" t="str">
        <f>IF('[1]Spielplan-So'!G33="","",'[1]Spielplan-So'!G33)</f>
        <v/>
      </c>
      <c r="I47" s="93"/>
      <c r="J47" s="93"/>
      <c r="K47" s="93" t="str">
        <f>IF('[1]Spielplan-So'!J33="","",'[1]Spielplan-So'!J33)</f>
        <v/>
      </c>
      <c r="L47" s="93" t="str">
        <f>IF('[1]Spielplan-So'!K33="","",'[1]Spielplan-So'!K33)</f>
        <v>:</v>
      </c>
      <c r="M47" s="93" t="str">
        <f>IF('[1]Spielplan-So'!L33="","",'[1]Spielplan-So'!L33)</f>
        <v/>
      </c>
      <c r="N47" s="93"/>
      <c r="O47" s="93"/>
      <c r="P47" s="93"/>
      <c r="Q47" s="93"/>
      <c r="R47" s="93"/>
      <c r="S47" s="93"/>
      <c r="T47" s="93" t="str">
        <f>IF('[1]Spielplan-So'!S33="","",'[1]Spielplan-So'!S33)</f>
        <v>VfL Kellinghusen</v>
      </c>
      <c r="U47" s="93" t="str">
        <f>IF('[1]Spielplan-So'!T33="","",'[1]Spielplan-So'!T33)</f>
        <v/>
      </c>
      <c r="V47" s="93"/>
      <c r="W47" s="93"/>
      <c r="X47" s="93" t="str">
        <f>IF('[1]Spielplan-So'!W33="","",'[1]Spielplan-So'!W33)</f>
        <v>Halbfinale</v>
      </c>
      <c r="Y47" s="94">
        <f>'[1]Spielplan-So'!X24</f>
        <v>42253</v>
      </c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</row>
    <row r="48" spans="1:41" ht="15" hidden="1" customHeight="1" x14ac:dyDescent="0.2">
      <c r="A48" s="90">
        <f t="shared" si="0"/>
        <v>29</v>
      </c>
      <c r="B48" s="91">
        <f>IF('[1]Spielplan-So'!A34="","",'[1]Spielplan-So'!A34)</f>
        <v>15</v>
      </c>
      <c r="C48" s="92" t="str">
        <f>IF('[1]Spielplan-So'!B34="","",'[1]Spielplan-So'!B34)</f>
        <v>anschl.</v>
      </c>
      <c r="D48" s="91">
        <f>IF('[1]Spielplan-So'!C34="","",'[1]Spielplan-So'!C34)</f>
        <v>29</v>
      </c>
      <c r="E48" s="91">
        <f>IF('[1]Spielplan-So'!D34="","",'[1]Spielplan-So'!D34)</f>
        <v>3</v>
      </c>
      <c r="F48" s="93" t="str">
        <f>IF('[1]Spielplan-So'!E35="","",'[1]Spielplan-So'!E35)</f>
        <v/>
      </c>
      <c r="G48" s="93" t="str">
        <f>IF('[1]Spielplan-So'!F35="","",'[1]Spielplan-So'!F35)</f>
        <v>:</v>
      </c>
      <c r="H48" s="93" t="str">
        <f>IF('[1]Spielplan-So'!G35="","",'[1]Spielplan-So'!G35)</f>
        <v/>
      </c>
      <c r="I48" s="93"/>
      <c r="J48" s="93"/>
      <c r="K48" s="93" t="str">
        <f>IF('[1]Spielplan-So'!J35="","",'[1]Spielplan-So'!J35)</f>
        <v/>
      </c>
      <c r="L48" s="93" t="str">
        <f>IF('[1]Spielplan-So'!K35="","",'[1]Spielplan-So'!K35)</f>
        <v>:</v>
      </c>
      <c r="M48" s="93" t="str">
        <f>IF('[1]Spielplan-So'!L35="","",'[1]Spielplan-So'!L35)</f>
        <v/>
      </c>
      <c r="N48" s="93"/>
      <c r="O48" s="93"/>
      <c r="P48" s="93"/>
      <c r="Q48" s="93"/>
      <c r="R48" s="93"/>
      <c r="S48" s="93"/>
      <c r="T48" s="93" t="str">
        <f>IF('[1]Spielplan-So'!S35="","",'[1]Spielplan-So'!S35)</f>
        <v>VfL Kellinghusen</v>
      </c>
      <c r="U48" s="93" t="str">
        <f>IF('[1]Spielplan-So'!T35="","",'[1]Spielplan-So'!T35)</f>
        <v/>
      </c>
      <c r="V48" s="93"/>
      <c r="W48" s="93"/>
      <c r="X48" s="93" t="str">
        <f>IF('[1]Spielplan-So'!W35="","",'[1]Spielplan-So'!W35)</f>
        <v>Platz 5/6</v>
      </c>
      <c r="Y48" s="94">
        <f>'[1]Spielplan-So'!X25</f>
        <v>42253</v>
      </c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</row>
    <row r="49" spans="1:40" ht="15" hidden="1" customHeight="1" x14ac:dyDescent="0.2">
      <c r="A49" s="90">
        <f t="shared" si="0"/>
        <v>30</v>
      </c>
      <c r="B49" s="91">
        <f>IF('[1]Spielplan-So'!A36="","",'[1]Spielplan-So'!A36)</f>
        <v>16</v>
      </c>
      <c r="C49" s="92" t="str">
        <f>IF('[1]Spielplan-So'!B36="","",'[1]Spielplan-So'!B36)</f>
        <v>anschl.</v>
      </c>
      <c r="D49" s="91">
        <f>IF('[1]Spielplan-So'!C36="","",'[1]Spielplan-So'!C36)</f>
        <v>30</v>
      </c>
      <c r="E49" s="91">
        <f>IF('[1]Spielplan-So'!D36="","",'[1]Spielplan-So'!D36)</f>
        <v>3</v>
      </c>
      <c r="F49" s="93" t="str">
        <f>IF('[1]Spielplan-So'!E37="","",'[1]Spielplan-So'!E37)</f>
        <v/>
      </c>
      <c r="G49" s="93" t="str">
        <f>IF('[1]Spielplan-So'!F37="","",'[1]Spielplan-So'!F37)</f>
        <v>:</v>
      </c>
      <c r="H49" s="93" t="str">
        <f>IF('[1]Spielplan-So'!G37="","",'[1]Spielplan-So'!G37)</f>
        <v/>
      </c>
      <c r="I49" s="93"/>
      <c r="J49" s="93"/>
      <c r="K49" s="93" t="str">
        <f>IF('[1]Spielplan-So'!J37="","",'[1]Spielplan-So'!J37)</f>
        <v/>
      </c>
      <c r="L49" s="93" t="str">
        <f>IF('[1]Spielplan-So'!K37="","",'[1]Spielplan-So'!K37)</f>
        <v>:</v>
      </c>
      <c r="M49" s="93" t="str">
        <f>IF('[1]Spielplan-So'!L37="","",'[1]Spielplan-So'!L37)</f>
        <v/>
      </c>
      <c r="N49" s="93"/>
      <c r="O49" s="93"/>
      <c r="P49" s="93"/>
      <c r="Q49" s="93"/>
      <c r="R49" s="93"/>
      <c r="S49" s="93"/>
      <c r="T49" s="93" t="str">
        <f>IF('[1]Spielplan-So'!S37="","",'[1]Spielplan-So'!S37)</f>
        <v/>
      </c>
      <c r="U49" s="93" t="str">
        <f>IF('[1]Spielplan-So'!T37="","",'[1]Spielplan-So'!T37)</f>
        <v/>
      </c>
      <c r="V49" s="93"/>
      <c r="W49" s="93"/>
      <c r="X49" s="93" t="str">
        <f>IF('[1]Spielplan-So'!W37="","",'[1]Spielplan-So'!W37)</f>
        <v>Platz 3/4</v>
      </c>
      <c r="Y49" s="94">
        <f>'[1]Spielplan-So'!X26</f>
        <v>42253</v>
      </c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</row>
    <row r="50" spans="1:40" s="97" customFormat="1" ht="15" hidden="1" customHeight="1" x14ac:dyDescent="0.2">
      <c r="A50" s="90">
        <f t="shared" si="0"/>
        <v>31</v>
      </c>
      <c r="B50" s="91">
        <f>IF('[1]Spielplan-So'!A38="","",'[1]Spielplan-So'!A38)</f>
        <v>17</v>
      </c>
      <c r="C50" s="92" t="str">
        <f>IF('[1]Spielplan-So'!B38="","",'[1]Spielplan-So'!B38)</f>
        <v>anschl.</v>
      </c>
      <c r="D50" s="91">
        <f>IF('[1]Spielplan-So'!C38="","",'[1]Spielplan-So'!C38)</f>
        <v>31</v>
      </c>
      <c r="E50" s="91">
        <f>IF('[1]Spielplan-So'!D38="","",'[1]Spielplan-So'!D38)</f>
        <v>3</v>
      </c>
      <c r="F50" s="93" t="str">
        <f>IF('[1]Spielplan-So'!E39="","",'[1]Spielplan-So'!E39)</f>
        <v/>
      </c>
      <c r="G50" s="93" t="str">
        <f>IF('[1]Spielplan-So'!F39="","",'[1]Spielplan-So'!F39)</f>
        <v>:</v>
      </c>
      <c r="H50" s="93" t="str">
        <f>IF('[1]Spielplan-So'!G39="","",'[1]Spielplan-So'!G39)</f>
        <v/>
      </c>
      <c r="I50" s="93"/>
      <c r="J50" s="93"/>
      <c r="K50" s="93" t="str">
        <f>IF('[1]Spielplan-So'!J39="","",'[1]Spielplan-So'!J39)</f>
        <v/>
      </c>
      <c r="L50" s="93" t="str">
        <f>IF('[1]Spielplan-So'!K39="","",'[1]Spielplan-So'!K39)</f>
        <v>:</v>
      </c>
      <c r="M50" s="93" t="str">
        <f>IF('[1]Spielplan-So'!L39="","",'[1]Spielplan-So'!L39)</f>
        <v/>
      </c>
      <c r="N50" s="93"/>
      <c r="O50" s="93"/>
      <c r="P50" s="93"/>
      <c r="Q50" s="93"/>
      <c r="R50" s="93"/>
      <c r="S50" s="93"/>
      <c r="T50" s="93" t="str">
        <f>IF('[1]Spielplan-So'!S39="","",'[1]Spielplan-So'!S39)</f>
        <v/>
      </c>
      <c r="U50" s="93" t="str">
        <f>IF('[1]Spielplan-So'!T39="","",'[1]Spielplan-So'!T39)</f>
        <v/>
      </c>
      <c r="V50" s="93"/>
      <c r="W50" s="93"/>
      <c r="X50" s="93" t="str">
        <f>IF('[1]Spielplan-So'!W39="","",'[1]Spielplan-So'!W39)</f>
        <v>Finale</v>
      </c>
      <c r="Y50" s="94">
        <f>'[1]Spielplan-So'!X27</f>
        <v>42253</v>
      </c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</row>
    <row r="51" spans="1:40" s="97" customFormat="1" ht="15" customHeight="1" x14ac:dyDescent="0.25">
      <c r="A51" s="90">
        <v>32</v>
      </c>
      <c r="B51" s="98"/>
      <c r="C51" s="98"/>
      <c r="D51" s="99"/>
      <c r="E51" s="99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 t="s">
        <v>31</v>
      </c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</row>
    <row r="52" spans="1:40" s="97" customFormat="1" ht="15" customHeight="1" x14ac:dyDescent="0.25">
      <c r="A52" s="90">
        <v>33</v>
      </c>
      <c r="B52" s="98"/>
      <c r="C52" s="98"/>
      <c r="D52" s="99"/>
      <c r="E52" s="99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 t="s">
        <v>32</v>
      </c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</row>
    <row r="53" spans="1:40" s="97" customFormat="1" ht="15" customHeight="1" x14ac:dyDescent="0.25">
      <c r="A53" s="90">
        <v>34</v>
      </c>
      <c r="B53" s="98"/>
      <c r="C53" s="98"/>
      <c r="D53" s="99"/>
      <c r="E53" s="99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</row>
    <row r="54" spans="1:40" s="97" customFormat="1" ht="15" customHeight="1" x14ac:dyDescent="0.25">
      <c r="A54" s="90">
        <v>35</v>
      </c>
      <c r="B54" s="98"/>
      <c r="C54" s="98"/>
      <c r="D54" s="99"/>
      <c r="E54" s="99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</row>
    <row r="55" spans="1:40" s="97" customFormat="1" ht="15" customHeight="1" x14ac:dyDescent="0.25">
      <c r="A55" s="90">
        <v>26</v>
      </c>
      <c r="B55" s="98"/>
      <c r="C55" s="98"/>
      <c r="D55" s="99"/>
      <c r="E55" s="99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</row>
    <row r="56" spans="1:40" s="97" customFormat="1" ht="15" customHeight="1" x14ac:dyDescent="0.25">
      <c r="A56" s="90">
        <v>37</v>
      </c>
      <c r="B56" s="98"/>
      <c r="C56" s="98"/>
      <c r="D56" s="99"/>
      <c r="E56" s="99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</row>
    <row r="57" spans="1:40" ht="15.75" x14ac:dyDescent="0.25">
      <c r="E57" s="100"/>
      <c r="F57" s="222" t="str">
        <f>I10</f>
        <v/>
      </c>
      <c r="G57" s="222"/>
      <c r="H57" s="222"/>
      <c r="I57" s="222"/>
      <c r="J57" s="222"/>
      <c r="K57" s="99"/>
      <c r="L57" s="99"/>
      <c r="M57" s="99"/>
      <c r="N57" s="99"/>
      <c r="O57" s="99"/>
      <c r="P57" s="99"/>
      <c r="S57" s="97"/>
      <c r="T57" s="222" t="str">
        <f>I13</f>
        <v/>
      </c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</row>
    <row r="58" spans="1:40" ht="15.75" x14ac:dyDescent="0.25">
      <c r="E58" s="100"/>
      <c r="F58" s="222" t="str">
        <f>I11</f>
        <v/>
      </c>
      <c r="G58" s="222"/>
      <c r="H58" s="222"/>
      <c r="I58" s="222"/>
      <c r="J58" s="222"/>
      <c r="S58" s="97"/>
      <c r="T58" s="222" t="str">
        <f>I14</f>
        <v/>
      </c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</row>
  </sheetData>
  <mergeCells count="82">
    <mergeCell ref="F58:J58"/>
    <mergeCell ref="T58:AD58"/>
    <mergeCell ref="H38:J38"/>
    <mergeCell ref="U38:W38"/>
    <mergeCell ref="H39:J39"/>
    <mergeCell ref="U39:W39"/>
    <mergeCell ref="F57:J57"/>
    <mergeCell ref="T57:AD57"/>
    <mergeCell ref="H35:J35"/>
    <mergeCell ref="U35:W35"/>
    <mergeCell ref="H36:J36"/>
    <mergeCell ref="U36:W36"/>
    <mergeCell ref="H37:J37"/>
    <mergeCell ref="U37:W37"/>
    <mergeCell ref="H32:J32"/>
    <mergeCell ref="U32:W32"/>
    <mergeCell ref="H33:J33"/>
    <mergeCell ref="U33:W33"/>
    <mergeCell ref="H34:J34"/>
    <mergeCell ref="U34:W34"/>
    <mergeCell ref="H29:J29"/>
    <mergeCell ref="U29:W29"/>
    <mergeCell ref="H30:J30"/>
    <mergeCell ref="U30:W30"/>
    <mergeCell ref="H31:J31"/>
    <mergeCell ref="U31:W31"/>
    <mergeCell ref="H26:J26"/>
    <mergeCell ref="U26:W26"/>
    <mergeCell ref="H27:J27"/>
    <mergeCell ref="U27:W27"/>
    <mergeCell ref="H28:J28"/>
    <mergeCell ref="U28:W28"/>
    <mergeCell ref="H23:J23"/>
    <mergeCell ref="U23:W23"/>
    <mergeCell ref="H24:J24"/>
    <mergeCell ref="U24:W24"/>
    <mergeCell ref="H25:J25"/>
    <mergeCell ref="U25:W25"/>
    <mergeCell ref="H22:J22"/>
    <mergeCell ref="U22:W22"/>
    <mergeCell ref="AD17:AD18"/>
    <mergeCell ref="AE17:AE18"/>
    <mergeCell ref="AF17:AH18"/>
    <mergeCell ref="D19:W19"/>
    <mergeCell ref="H20:J20"/>
    <mergeCell ref="U20:W20"/>
    <mergeCell ref="H21:J21"/>
    <mergeCell ref="U21:W21"/>
    <mergeCell ref="AI17:AK18"/>
    <mergeCell ref="AL17:AN18"/>
    <mergeCell ref="K18:M18"/>
    <mergeCell ref="N18:P18"/>
    <mergeCell ref="Q18:S18"/>
    <mergeCell ref="K17:S17"/>
    <mergeCell ref="U17:W18"/>
    <mergeCell ref="Z17:Z18"/>
    <mergeCell ref="AA17:AA18"/>
    <mergeCell ref="AB17:AB18"/>
    <mergeCell ref="AC17:AC18"/>
    <mergeCell ref="I13:S13"/>
    <mergeCell ref="I14:S14"/>
    <mergeCell ref="B15:W15"/>
    <mergeCell ref="B17:B18"/>
    <mergeCell ref="C17:C18"/>
    <mergeCell ref="D17:D18"/>
    <mergeCell ref="E17:E18"/>
    <mergeCell ref="F17:F18"/>
    <mergeCell ref="G17:G18"/>
    <mergeCell ref="H17:J18"/>
    <mergeCell ref="I12:S12"/>
    <mergeCell ref="E1:T1"/>
    <mergeCell ref="F3:U3"/>
    <mergeCell ref="B4:W4"/>
    <mergeCell ref="B5:J5"/>
    <mergeCell ref="K5:W5"/>
    <mergeCell ref="H7:J7"/>
    <mergeCell ref="K7:T7"/>
    <mergeCell ref="F9:H9"/>
    <mergeCell ref="J9:R9"/>
    <mergeCell ref="T9:V9"/>
    <mergeCell ref="I10:S10"/>
    <mergeCell ref="I11:S11"/>
  </mergeCells>
  <conditionalFormatting sqref="T57:AD58 F57:J58 B15 I10:S11 I13:S14">
    <cfRule type="cellIs" dxfId="6" priority="1" stopIfTrue="1" operator="notEqual">
      <formula>""</formula>
    </cfRule>
  </conditionalFormatting>
  <pageMargins left="0.7" right="0.7" top="0.78740157499999996" bottom="0.78740157499999996" header="0.3" footer="0.3"/>
  <pageSetup paperSize="9" scale="88" orientation="landscape" r:id="rId1"/>
  <rowBreaks count="1" manualBreakCount="1">
    <brk id="39" max="3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zoomScaleNormal="100" workbookViewId="0">
      <selection activeCell="U13" sqref="U13"/>
    </sheetView>
  </sheetViews>
  <sheetFormatPr baseColWidth="10" defaultRowHeight="15" x14ac:dyDescent="0.25"/>
  <cols>
    <col min="1" max="1" width="4.5703125" style="99" customWidth="1"/>
    <col min="2" max="2" width="7.28515625" style="99" customWidth="1"/>
    <col min="3" max="3" width="7.28515625" style="144" customWidth="1"/>
    <col min="4" max="4" width="5.28515625" style="99" customWidth="1"/>
    <col min="5" max="5" width="21.7109375" style="99" customWidth="1"/>
    <col min="6" max="6" width="0.85546875" style="99" customWidth="1"/>
    <col min="7" max="7" width="10.28515625" style="99" customWidth="1"/>
    <col min="8" max="8" width="2.7109375" style="99" customWidth="1"/>
    <col min="9" max="9" width="10.28515625" style="99" customWidth="1"/>
    <col min="10" max="10" width="4.28515625" style="99" customWidth="1"/>
    <col min="11" max="11" width="1.7109375" style="99" customWidth="1"/>
    <col min="12" max="13" width="4.28515625" style="99" customWidth="1"/>
    <col min="14" max="14" width="1.7109375" style="99" customWidth="1"/>
    <col min="15" max="16" width="4.28515625" style="99" customWidth="1"/>
    <col min="17" max="17" width="1.7109375" style="99" customWidth="1"/>
    <col min="18" max="18" width="4.28515625" style="99" customWidth="1"/>
    <col min="19" max="19" width="21.7109375" style="99" customWidth="1"/>
    <col min="20" max="20" width="10.28515625" style="99" customWidth="1"/>
    <col min="21" max="21" width="2.7109375" style="99" customWidth="1"/>
    <col min="22" max="22" width="10.28515625" style="99" customWidth="1"/>
    <col min="23" max="24" width="11.42578125" style="99" hidden="1" customWidth="1"/>
    <col min="25" max="30" width="4.85546875" style="101" hidden="1" customWidth="1"/>
    <col min="31" max="31" width="5.7109375" style="101" customWidth="1"/>
    <col min="32" max="32" width="1.7109375" style="101" customWidth="1"/>
    <col min="33" max="34" width="5.7109375" style="101" customWidth="1"/>
    <col min="35" max="35" width="1.7109375" style="101" customWidth="1"/>
    <col min="36" max="37" width="5.7109375" style="101" customWidth="1"/>
    <col min="38" max="38" width="1.7109375" style="101" customWidth="1"/>
    <col min="39" max="39" width="5.7109375" style="101" customWidth="1"/>
    <col min="40" max="256" width="11.42578125" style="99"/>
    <col min="257" max="257" width="4.5703125" style="99" customWidth="1"/>
    <col min="258" max="259" width="7.28515625" style="99" customWidth="1"/>
    <col min="260" max="260" width="5.28515625" style="99" customWidth="1"/>
    <col min="261" max="261" width="21.7109375" style="99" customWidth="1"/>
    <col min="262" max="262" width="0.85546875" style="99" customWidth="1"/>
    <col min="263" max="263" width="10.28515625" style="99" customWidth="1"/>
    <col min="264" max="264" width="2.7109375" style="99" customWidth="1"/>
    <col min="265" max="265" width="10.28515625" style="99" customWidth="1"/>
    <col min="266" max="266" width="4.28515625" style="99" customWidth="1"/>
    <col min="267" max="267" width="1.7109375" style="99" customWidth="1"/>
    <col min="268" max="269" width="4.28515625" style="99" customWidth="1"/>
    <col min="270" max="270" width="1.7109375" style="99" customWidth="1"/>
    <col min="271" max="272" width="4.28515625" style="99" customWidth="1"/>
    <col min="273" max="273" width="1.7109375" style="99" customWidth="1"/>
    <col min="274" max="274" width="4.28515625" style="99" customWidth="1"/>
    <col min="275" max="275" width="21.7109375" style="99" customWidth="1"/>
    <col min="276" max="276" width="10.28515625" style="99" customWidth="1"/>
    <col min="277" max="277" width="2.7109375" style="99" customWidth="1"/>
    <col min="278" max="278" width="10.28515625" style="99" customWidth="1"/>
    <col min="279" max="286" width="0" style="99" hidden="1" customWidth="1"/>
    <col min="287" max="287" width="5.7109375" style="99" customWidth="1"/>
    <col min="288" max="288" width="1.7109375" style="99" customWidth="1"/>
    <col min="289" max="290" width="5.7109375" style="99" customWidth="1"/>
    <col min="291" max="291" width="1.7109375" style="99" customWidth="1"/>
    <col min="292" max="293" width="5.7109375" style="99" customWidth="1"/>
    <col min="294" max="294" width="1.7109375" style="99" customWidth="1"/>
    <col min="295" max="295" width="5.7109375" style="99" customWidth="1"/>
    <col min="296" max="512" width="11.42578125" style="99"/>
    <col min="513" max="513" width="4.5703125" style="99" customWidth="1"/>
    <col min="514" max="515" width="7.28515625" style="99" customWidth="1"/>
    <col min="516" max="516" width="5.28515625" style="99" customWidth="1"/>
    <col min="517" max="517" width="21.7109375" style="99" customWidth="1"/>
    <col min="518" max="518" width="0.85546875" style="99" customWidth="1"/>
    <col min="519" max="519" width="10.28515625" style="99" customWidth="1"/>
    <col min="520" max="520" width="2.7109375" style="99" customWidth="1"/>
    <col min="521" max="521" width="10.28515625" style="99" customWidth="1"/>
    <col min="522" max="522" width="4.28515625" style="99" customWidth="1"/>
    <col min="523" max="523" width="1.7109375" style="99" customWidth="1"/>
    <col min="524" max="525" width="4.28515625" style="99" customWidth="1"/>
    <col min="526" max="526" width="1.7109375" style="99" customWidth="1"/>
    <col min="527" max="528" width="4.28515625" style="99" customWidth="1"/>
    <col min="529" max="529" width="1.7109375" style="99" customWidth="1"/>
    <col min="530" max="530" width="4.28515625" style="99" customWidth="1"/>
    <col min="531" max="531" width="21.7109375" style="99" customWidth="1"/>
    <col min="532" max="532" width="10.28515625" style="99" customWidth="1"/>
    <col min="533" max="533" width="2.7109375" style="99" customWidth="1"/>
    <col min="534" max="534" width="10.28515625" style="99" customWidth="1"/>
    <col min="535" max="542" width="0" style="99" hidden="1" customWidth="1"/>
    <col min="543" max="543" width="5.7109375" style="99" customWidth="1"/>
    <col min="544" max="544" width="1.7109375" style="99" customWidth="1"/>
    <col min="545" max="546" width="5.7109375" style="99" customWidth="1"/>
    <col min="547" max="547" width="1.7109375" style="99" customWidth="1"/>
    <col min="548" max="549" width="5.7109375" style="99" customWidth="1"/>
    <col min="550" max="550" width="1.7109375" style="99" customWidth="1"/>
    <col min="551" max="551" width="5.7109375" style="99" customWidth="1"/>
    <col min="552" max="768" width="11.42578125" style="99"/>
    <col min="769" max="769" width="4.5703125" style="99" customWidth="1"/>
    <col min="770" max="771" width="7.28515625" style="99" customWidth="1"/>
    <col min="772" max="772" width="5.28515625" style="99" customWidth="1"/>
    <col min="773" max="773" width="21.7109375" style="99" customWidth="1"/>
    <col min="774" max="774" width="0.85546875" style="99" customWidth="1"/>
    <col min="775" max="775" width="10.28515625" style="99" customWidth="1"/>
    <col min="776" max="776" width="2.7109375" style="99" customWidth="1"/>
    <col min="777" max="777" width="10.28515625" style="99" customWidth="1"/>
    <col min="778" max="778" width="4.28515625" style="99" customWidth="1"/>
    <col min="779" max="779" width="1.7109375" style="99" customWidth="1"/>
    <col min="780" max="781" width="4.28515625" style="99" customWidth="1"/>
    <col min="782" max="782" width="1.7109375" style="99" customWidth="1"/>
    <col min="783" max="784" width="4.28515625" style="99" customWidth="1"/>
    <col min="785" max="785" width="1.7109375" style="99" customWidth="1"/>
    <col min="786" max="786" width="4.28515625" style="99" customWidth="1"/>
    <col min="787" max="787" width="21.7109375" style="99" customWidth="1"/>
    <col min="788" max="788" width="10.28515625" style="99" customWidth="1"/>
    <col min="789" max="789" width="2.7109375" style="99" customWidth="1"/>
    <col min="790" max="790" width="10.28515625" style="99" customWidth="1"/>
    <col min="791" max="798" width="0" style="99" hidden="1" customWidth="1"/>
    <col min="799" max="799" width="5.7109375" style="99" customWidth="1"/>
    <col min="800" max="800" width="1.7109375" style="99" customWidth="1"/>
    <col min="801" max="802" width="5.7109375" style="99" customWidth="1"/>
    <col min="803" max="803" width="1.7109375" style="99" customWidth="1"/>
    <col min="804" max="805" width="5.7109375" style="99" customWidth="1"/>
    <col min="806" max="806" width="1.7109375" style="99" customWidth="1"/>
    <col min="807" max="807" width="5.7109375" style="99" customWidth="1"/>
    <col min="808" max="1024" width="11.42578125" style="99"/>
    <col min="1025" max="1025" width="4.5703125" style="99" customWidth="1"/>
    <col min="1026" max="1027" width="7.28515625" style="99" customWidth="1"/>
    <col min="1028" max="1028" width="5.28515625" style="99" customWidth="1"/>
    <col min="1029" max="1029" width="21.7109375" style="99" customWidth="1"/>
    <col min="1030" max="1030" width="0.85546875" style="99" customWidth="1"/>
    <col min="1031" max="1031" width="10.28515625" style="99" customWidth="1"/>
    <col min="1032" max="1032" width="2.7109375" style="99" customWidth="1"/>
    <col min="1033" max="1033" width="10.28515625" style="99" customWidth="1"/>
    <col min="1034" max="1034" width="4.28515625" style="99" customWidth="1"/>
    <col min="1035" max="1035" width="1.7109375" style="99" customWidth="1"/>
    <col min="1036" max="1037" width="4.28515625" style="99" customWidth="1"/>
    <col min="1038" max="1038" width="1.7109375" style="99" customWidth="1"/>
    <col min="1039" max="1040" width="4.28515625" style="99" customWidth="1"/>
    <col min="1041" max="1041" width="1.7109375" style="99" customWidth="1"/>
    <col min="1042" max="1042" width="4.28515625" style="99" customWidth="1"/>
    <col min="1043" max="1043" width="21.7109375" style="99" customWidth="1"/>
    <col min="1044" max="1044" width="10.28515625" style="99" customWidth="1"/>
    <col min="1045" max="1045" width="2.7109375" style="99" customWidth="1"/>
    <col min="1046" max="1046" width="10.28515625" style="99" customWidth="1"/>
    <col min="1047" max="1054" width="0" style="99" hidden="1" customWidth="1"/>
    <col min="1055" max="1055" width="5.7109375" style="99" customWidth="1"/>
    <col min="1056" max="1056" width="1.7109375" style="99" customWidth="1"/>
    <col min="1057" max="1058" width="5.7109375" style="99" customWidth="1"/>
    <col min="1059" max="1059" width="1.7109375" style="99" customWidth="1"/>
    <col min="1060" max="1061" width="5.7109375" style="99" customWidth="1"/>
    <col min="1062" max="1062" width="1.7109375" style="99" customWidth="1"/>
    <col min="1063" max="1063" width="5.7109375" style="99" customWidth="1"/>
    <col min="1064" max="1280" width="11.42578125" style="99"/>
    <col min="1281" max="1281" width="4.5703125" style="99" customWidth="1"/>
    <col min="1282" max="1283" width="7.28515625" style="99" customWidth="1"/>
    <col min="1284" max="1284" width="5.28515625" style="99" customWidth="1"/>
    <col min="1285" max="1285" width="21.7109375" style="99" customWidth="1"/>
    <col min="1286" max="1286" width="0.85546875" style="99" customWidth="1"/>
    <col min="1287" max="1287" width="10.28515625" style="99" customWidth="1"/>
    <col min="1288" max="1288" width="2.7109375" style="99" customWidth="1"/>
    <col min="1289" max="1289" width="10.28515625" style="99" customWidth="1"/>
    <col min="1290" max="1290" width="4.28515625" style="99" customWidth="1"/>
    <col min="1291" max="1291" width="1.7109375" style="99" customWidth="1"/>
    <col min="1292" max="1293" width="4.28515625" style="99" customWidth="1"/>
    <col min="1294" max="1294" width="1.7109375" style="99" customWidth="1"/>
    <col min="1295" max="1296" width="4.28515625" style="99" customWidth="1"/>
    <col min="1297" max="1297" width="1.7109375" style="99" customWidth="1"/>
    <col min="1298" max="1298" width="4.28515625" style="99" customWidth="1"/>
    <col min="1299" max="1299" width="21.7109375" style="99" customWidth="1"/>
    <col min="1300" max="1300" width="10.28515625" style="99" customWidth="1"/>
    <col min="1301" max="1301" width="2.7109375" style="99" customWidth="1"/>
    <col min="1302" max="1302" width="10.28515625" style="99" customWidth="1"/>
    <col min="1303" max="1310" width="0" style="99" hidden="1" customWidth="1"/>
    <col min="1311" max="1311" width="5.7109375" style="99" customWidth="1"/>
    <col min="1312" max="1312" width="1.7109375" style="99" customWidth="1"/>
    <col min="1313" max="1314" width="5.7109375" style="99" customWidth="1"/>
    <col min="1315" max="1315" width="1.7109375" style="99" customWidth="1"/>
    <col min="1316" max="1317" width="5.7109375" style="99" customWidth="1"/>
    <col min="1318" max="1318" width="1.7109375" style="99" customWidth="1"/>
    <col min="1319" max="1319" width="5.7109375" style="99" customWidth="1"/>
    <col min="1320" max="1536" width="11.42578125" style="99"/>
    <col min="1537" max="1537" width="4.5703125" style="99" customWidth="1"/>
    <col min="1538" max="1539" width="7.28515625" style="99" customWidth="1"/>
    <col min="1540" max="1540" width="5.28515625" style="99" customWidth="1"/>
    <col min="1541" max="1541" width="21.7109375" style="99" customWidth="1"/>
    <col min="1542" max="1542" width="0.85546875" style="99" customWidth="1"/>
    <col min="1543" max="1543" width="10.28515625" style="99" customWidth="1"/>
    <col min="1544" max="1544" width="2.7109375" style="99" customWidth="1"/>
    <col min="1545" max="1545" width="10.28515625" style="99" customWidth="1"/>
    <col min="1546" max="1546" width="4.28515625" style="99" customWidth="1"/>
    <col min="1547" max="1547" width="1.7109375" style="99" customWidth="1"/>
    <col min="1548" max="1549" width="4.28515625" style="99" customWidth="1"/>
    <col min="1550" max="1550" width="1.7109375" style="99" customWidth="1"/>
    <col min="1551" max="1552" width="4.28515625" style="99" customWidth="1"/>
    <col min="1553" max="1553" width="1.7109375" style="99" customWidth="1"/>
    <col min="1554" max="1554" width="4.28515625" style="99" customWidth="1"/>
    <col min="1555" max="1555" width="21.7109375" style="99" customWidth="1"/>
    <col min="1556" max="1556" width="10.28515625" style="99" customWidth="1"/>
    <col min="1557" max="1557" width="2.7109375" style="99" customWidth="1"/>
    <col min="1558" max="1558" width="10.28515625" style="99" customWidth="1"/>
    <col min="1559" max="1566" width="0" style="99" hidden="1" customWidth="1"/>
    <col min="1567" max="1567" width="5.7109375" style="99" customWidth="1"/>
    <col min="1568" max="1568" width="1.7109375" style="99" customWidth="1"/>
    <col min="1569" max="1570" width="5.7109375" style="99" customWidth="1"/>
    <col min="1571" max="1571" width="1.7109375" style="99" customWidth="1"/>
    <col min="1572" max="1573" width="5.7109375" style="99" customWidth="1"/>
    <col min="1574" max="1574" width="1.7109375" style="99" customWidth="1"/>
    <col min="1575" max="1575" width="5.7109375" style="99" customWidth="1"/>
    <col min="1576" max="1792" width="11.42578125" style="99"/>
    <col min="1793" max="1793" width="4.5703125" style="99" customWidth="1"/>
    <col min="1794" max="1795" width="7.28515625" style="99" customWidth="1"/>
    <col min="1796" max="1796" width="5.28515625" style="99" customWidth="1"/>
    <col min="1797" max="1797" width="21.7109375" style="99" customWidth="1"/>
    <col min="1798" max="1798" width="0.85546875" style="99" customWidth="1"/>
    <col min="1799" max="1799" width="10.28515625" style="99" customWidth="1"/>
    <col min="1800" max="1800" width="2.7109375" style="99" customWidth="1"/>
    <col min="1801" max="1801" width="10.28515625" style="99" customWidth="1"/>
    <col min="1802" max="1802" width="4.28515625" style="99" customWidth="1"/>
    <col min="1803" max="1803" width="1.7109375" style="99" customWidth="1"/>
    <col min="1804" max="1805" width="4.28515625" style="99" customWidth="1"/>
    <col min="1806" max="1806" width="1.7109375" style="99" customWidth="1"/>
    <col min="1807" max="1808" width="4.28515625" style="99" customWidth="1"/>
    <col min="1809" max="1809" width="1.7109375" style="99" customWidth="1"/>
    <col min="1810" max="1810" width="4.28515625" style="99" customWidth="1"/>
    <col min="1811" max="1811" width="21.7109375" style="99" customWidth="1"/>
    <col min="1812" max="1812" width="10.28515625" style="99" customWidth="1"/>
    <col min="1813" max="1813" width="2.7109375" style="99" customWidth="1"/>
    <col min="1814" max="1814" width="10.28515625" style="99" customWidth="1"/>
    <col min="1815" max="1822" width="0" style="99" hidden="1" customWidth="1"/>
    <col min="1823" max="1823" width="5.7109375" style="99" customWidth="1"/>
    <col min="1824" max="1824" width="1.7109375" style="99" customWidth="1"/>
    <col min="1825" max="1826" width="5.7109375" style="99" customWidth="1"/>
    <col min="1827" max="1827" width="1.7109375" style="99" customWidth="1"/>
    <col min="1828" max="1829" width="5.7109375" style="99" customWidth="1"/>
    <col min="1830" max="1830" width="1.7109375" style="99" customWidth="1"/>
    <col min="1831" max="1831" width="5.7109375" style="99" customWidth="1"/>
    <col min="1832" max="2048" width="11.42578125" style="99"/>
    <col min="2049" max="2049" width="4.5703125" style="99" customWidth="1"/>
    <col min="2050" max="2051" width="7.28515625" style="99" customWidth="1"/>
    <col min="2052" max="2052" width="5.28515625" style="99" customWidth="1"/>
    <col min="2053" max="2053" width="21.7109375" style="99" customWidth="1"/>
    <col min="2054" max="2054" width="0.85546875" style="99" customWidth="1"/>
    <col min="2055" max="2055" width="10.28515625" style="99" customWidth="1"/>
    <col min="2056" max="2056" width="2.7109375" style="99" customWidth="1"/>
    <col min="2057" max="2057" width="10.28515625" style="99" customWidth="1"/>
    <col min="2058" max="2058" width="4.28515625" style="99" customWidth="1"/>
    <col min="2059" max="2059" width="1.7109375" style="99" customWidth="1"/>
    <col min="2060" max="2061" width="4.28515625" style="99" customWidth="1"/>
    <col min="2062" max="2062" width="1.7109375" style="99" customWidth="1"/>
    <col min="2063" max="2064" width="4.28515625" style="99" customWidth="1"/>
    <col min="2065" max="2065" width="1.7109375" style="99" customWidth="1"/>
    <col min="2066" max="2066" width="4.28515625" style="99" customWidth="1"/>
    <col min="2067" max="2067" width="21.7109375" style="99" customWidth="1"/>
    <col min="2068" max="2068" width="10.28515625" style="99" customWidth="1"/>
    <col min="2069" max="2069" width="2.7109375" style="99" customWidth="1"/>
    <col min="2070" max="2070" width="10.28515625" style="99" customWidth="1"/>
    <col min="2071" max="2078" width="0" style="99" hidden="1" customWidth="1"/>
    <col min="2079" max="2079" width="5.7109375" style="99" customWidth="1"/>
    <col min="2080" max="2080" width="1.7109375" style="99" customWidth="1"/>
    <col min="2081" max="2082" width="5.7109375" style="99" customWidth="1"/>
    <col min="2083" max="2083" width="1.7109375" style="99" customWidth="1"/>
    <col min="2084" max="2085" width="5.7109375" style="99" customWidth="1"/>
    <col min="2086" max="2086" width="1.7109375" style="99" customWidth="1"/>
    <col min="2087" max="2087" width="5.7109375" style="99" customWidth="1"/>
    <col min="2088" max="2304" width="11.42578125" style="99"/>
    <col min="2305" max="2305" width="4.5703125" style="99" customWidth="1"/>
    <col min="2306" max="2307" width="7.28515625" style="99" customWidth="1"/>
    <col min="2308" max="2308" width="5.28515625" style="99" customWidth="1"/>
    <col min="2309" max="2309" width="21.7109375" style="99" customWidth="1"/>
    <col min="2310" max="2310" width="0.85546875" style="99" customWidth="1"/>
    <col min="2311" max="2311" width="10.28515625" style="99" customWidth="1"/>
    <col min="2312" max="2312" width="2.7109375" style="99" customWidth="1"/>
    <col min="2313" max="2313" width="10.28515625" style="99" customWidth="1"/>
    <col min="2314" max="2314" width="4.28515625" style="99" customWidth="1"/>
    <col min="2315" max="2315" width="1.7109375" style="99" customWidth="1"/>
    <col min="2316" max="2317" width="4.28515625" style="99" customWidth="1"/>
    <col min="2318" max="2318" width="1.7109375" style="99" customWidth="1"/>
    <col min="2319" max="2320" width="4.28515625" style="99" customWidth="1"/>
    <col min="2321" max="2321" width="1.7109375" style="99" customWidth="1"/>
    <col min="2322" max="2322" width="4.28515625" style="99" customWidth="1"/>
    <col min="2323" max="2323" width="21.7109375" style="99" customWidth="1"/>
    <col min="2324" max="2324" width="10.28515625" style="99" customWidth="1"/>
    <col min="2325" max="2325" width="2.7109375" style="99" customWidth="1"/>
    <col min="2326" max="2326" width="10.28515625" style="99" customWidth="1"/>
    <col min="2327" max="2334" width="0" style="99" hidden="1" customWidth="1"/>
    <col min="2335" max="2335" width="5.7109375" style="99" customWidth="1"/>
    <col min="2336" max="2336" width="1.7109375" style="99" customWidth="1"/>
    <col min="2337" max="2338" width="5.7109375" style="99" customWidth="1"/>
    <col min="2339" max="2339" width="1.7109375" style="99" customWidth="1"/>
    <col min="2340" max="2341" width="5.7109375" style="99" customWidth="1"/>
    <col min="2342" max="2342" width="1.7109375" style="99" customWidth="1"/>
    <col min="2343" max="2343" width="5.7109375" style="99" customWidth="1"/>
    <col min="2344" max="2560" width="11.42578125" style="99"/>
    <col min="2561" max="2561" width="4.5703125" style="99" customWidth="1"/>
    <col min="2562" max="2563" width="7.28515625" style="99" customWidth="1"/>
    <col min="2564" max="2564" width="5.28515625" style="99" customWidth="1"/>
    <col min="2565" max="2565" width="21.7109375" style="99" customWidth="1"/>
    <col min="2566" max="2566" width="0.85546875" style="99" customWidth="1"/>
    <col min="2567" max="2567" width="10.28515625" style="99" customWidth="1"/>
    <col min="2568" max="2568" width="2.7109375" style="99" customWidth="1"/>
    <col min="2569" max="2569" width="10.28515625" style="99" customWidth="1"/>
    <col min="2570" max="2570" width="4.28515625" style="99" customWidth="1"/>
    <col min="2571" max="2571" width="1.7109375" style="99" customWidth="1"/>
    <col min="2572" max="2573" width="4.28515625" style="99" customWidth="1"/>
    <col min="2574" max="2574" width="1.7109375" style="99" customWidth="1"/>
    <col min="2575" max="2576" width="4.28515625" style="99" customWidth="1"/>
    <col min="2577" max="2577" width="1.7109375" style="99" customWidth="1"/>
    <col min="2578" max="2578" width="4.28515625" style="99" customWidth="1"/>
    <col min="2579" max="2579" width="21.7109375" style="99" customWidth="1"/>
    <col min="2580" max="2580" width="10.28515625" style="99" customWidth="1"/>
    <col min="2581" max="2581" width="2.7109375" style="99" customWidth="1"/>
    <col min="2582" max="2582" width="10.28515625" style="99" customWidth="1"/>
    <col min="2583" max="2590" width="0" style="99" hidden="1" customWidth="1"/>
    <col min="2591" max="2591" width="5.7109375" style="99" customWidth="1"/>
    <col min="2592" max="2592" width="1.7109375" style="99" customWidth="1"/>
    <col min="2593" max="2594" width="5.7109375" style="99" customWidth="1"/>
    <col min="2595" max="2595" width="1.7109375" style="99" customWidth="1"/>
    <col min="2596" max="2597" width="5.7109375" style="99" customWidth="1"/>
    <col min="2598" max="2598" width="1.7109375" style="99" customWidth="1"/>
    <col min="2599" max="2599" width="5.7109375" style="99" customWidth="1"/>
    <col min="2600" max="2816" width="11.42578125" style="99"/>
    <col min="2817" max="2817" width="4.5703125" style="99" customWidth="1"/>
    <col min="2818" max="2819" width="7.28515625" style="99" customWidth="1"/>
    <col min="2820" max="2820" width="5.28515625" style="99" customWidth="1"/>
    <col min="2821" max="2821" width="21.7109375" style="99" customWidth="1"/>
    <col min="2822" max="2822" width="0.85546875" style="99" customWidth="1"/>
    <col min="2823" max="2823" width="10.28515625" style="99" customWidth="1"/>
    <col min="2824" max="2824" width="2.7109375" style="99" customWidth="1"/>
    <col min="2825" max="2825" width="10.28515625" style="99" customWidth="1"/>
    <col min="2826" max="2826" width="4.28515625" style="99" customWidth="1"/>
    <col min="2827" max="2827" width="1.7109375" style="99" customWidth="1"/>
    <col min="2828" max="2829" width="4.28515625" style="99" customWidth="1"/>
    <col min="2830" max="2830" width="1.7109375" style="99" customWidth="1"/>
    <col min="2831" max="2832" width="4.28515625" style="99" customWidth="1"/>
    <col min="2833" max="2833" width="1.7109375" style="99" customWidth="1"/>
    <col min="2834" max="2834" width="4.28515625" style="99" customWidth="1"/>
    <col min="2835" max="2835" width="21.7109375" style="99" customWidth="1"/>
    <col min="2836" max="2836" width="10.28515625" style="99" customWidth="1"/>
    <col min="2837" max="2837" width="2.7109375" style="99" customWidth="1"/>
    <col min="2838" max="2838" width="10.28515625" style="99" customWidth="1"/>
    <col min="2839" max="2846" width="0" style="99" hidden="1" customWidth="1"/>
    <col min="2847" max="2847" width="5.7109375" style="99" customWidth="1"/>
    <col min="2848" max="2848" width="1.7109375" style="99" customWidth="1"/>
    <col min="2849" max="2850" width="5.7109375" style="99" customWidth="1"/>
    <col min="2851" max="2851" width="1.7109375" style="99" customWidth="1"/>
    <col min="2852" max="2853" width="5.7109375" style="99" customWidth="1"/>
    <col min="2854" max="2854" width="1.7109375" style="99" customWidth="1"/>
    <col min="2855" max="2855" width="5.7109375" style="99" customWidth="1"/>
    <col min="2856" max="3072" width="11.42578125" style="99"/>
    <col min="3073" max="3073" width="4.5703125" style="99" customWidth="1"/>
    <col min="3074" max="3075" width="7.28515625" style="99" customWidth="1"/>
    <col min="3076" max="3076" width="5.28515625" style="99" customWidth="1"/>
    <col min="3077" max="3077" width="21.7109375" style="99" customWidth="1"/>
    <col min="3078" max="3078" width="0.85546875" style="99" customWidth="1"/>
    <col min="3079" max="3079" width="10.28515625" style="99" customWidth="1"/>
    <col min="3080" max="3080" width="2.7109375" style="99" customWidth="1"/>
    <col min="3081" max="3081" width="10.28515625" style="99" customWidth="1"/>
    <col min="3082" max="3082" width="4.28515625" style="99" customWidth="1"/>
    <col min="3083" max="3083" width="1.7109375" style="99" customWidth="1"/>
    <col min="3084" max="3085" width="4.28515625" style="99" customWidth="1"/>
    <col min="3086" max="3086" width="1.7109375" style="99" customWidth="1"/>
    <col min="3087" max="3088" width="4.28515625" style="99" customWidth="1"/>
    <col min="3089" max="3089" width="1.7109375" style="99" customWidth="1"/>
    <col min="3090" max="3090" width="4.28515625" style="99" customWidth="1"/>
    <col min="3091" max="3091" width="21.7109375" style="99" customWidth="1"/>
    <col min="3092" max="3092" width="10.28515625" style="99" customWidth="1"/>
    <col min="3093" max="3093" width="2.7109375" style="99" customWidth="1"/>
    <col min="3094" max="3094" width="10.28515625" style="99" customWidth="1"/>
    <col min="3095" max="3102" width="0" style="99" hidden="1" customWidth="1"/>
    <col min="3103" max="3103" width="5.7109375" style="99" customWidth="1"/>
    <col min="3104" max="3104" width="1.7109375" style="99" customWidth="1"/>
    <col min="3105" max="3106" width="5.7109375" style="99" customWidth="1"/>
    <col min="3107" max="3107" width="1.7109375" style="99" customWidth="1"/>
    <col min="3108" max="3109" width="5.7109375" style="99" customWidth="1"/>
    <col min="3110" max="3110" width="1.7109375" style="99" customWidth="1"/>
    <col min="3111" max="3111" width="5.7109375" style="99" customWidth="1"/>
    <col min="3112" max="3328" width="11.42578125" style="99"/>
    <col min="3329" max="3329" width="4.5703125" style="99" customWidth="1"/>
    <col min="3330" max="3331" width="7.28515625" style="99" customWidth="1"/>
    <col min="3332" max="3332" width="5.28515625" style="99" customWidth="1"/>
    <col min="3333" max="3333" width="21.7109375" style="99" customWidth="1"/>
    <col min="3334" max="3334" width="0.85546875" style="99" customWidth="1"/>
    <col min="3335" max="3335" width="10.28515625" style="99" customWidth="1"/>
    <col min="3336" max="3336" width="2.7109375" style="99" customWidth="1"/>
    <col min="3337" max="3337" width="10.28515625" style="99" customWidth="1"/>
    <col min="3338" max="3338" width="4.28515625" style="99" customWidth="1"/>
    <col min="3339" max="3339" width="1.7109375" style="99" customWidth="1"/>
    <col min="3340" max="3341" width="4.28515625" style="99" customWidth="1"/>
    <col min="3342" max="3342" width="1.7109375" style="99" customWidth="1"/>
    <col min="3343" max="3344" width="4.28515625" style="99" customWidth="1"/>
    <col min="3345" max="3345" width="1.7109375" style="99" customWidth="1"/>
    <col min="3346" max="3346" width="4.28515625" style="99" customWidth="1"/>
    <col min="3347" max="3347" width="21.7109375" style="99" customWidth="1"/>
    <col min="3348" max="3348" width="10.28515625" style="99" customWidth="1"/>
    <col min="3349" max="3349" width="2.7109375" style="99" customWidth="1"/>
    <col min="3350" max="3350" width="10.28515625" style="99" customWidth="1"/>
    <col min="3351" max="3358" width="0" style="99" hidden="1" customWidth="1"/>
    <col min="3359" max="3359" width="5.7109375" style="99" customWidth="1"/>
    <col min="3360" max="3360" width="1.7109375" style="99" customWidth="1"/>
    <col min="3361" max="3362" width="5.7109375" style="99" customWidth="1"/>
    <col min="3363" max="3363" width="1.7109375" style="99" customWidth="1"/>
    <col min="3364" max="3365" width="5.7109375" style="99" customWidth="1"/>
    <col min="3366" max="3366" width="1.7109375" style="99" customWidth="1"/>
    <col min="3367" max="3367" width="5.7109375" style="99" customWidth="1"/>
    <col min="3368" max="3584" width="11.42578125" style="99"/>
    <col min="3585" max="3585" width="4.5703125" style="99" customWidth="1"/>
    <col min="3586" max="3587" width="7.28515625" style="99" customWidth="1"/>
    <col min="3588" max="3588" width="5.28515625" style="99" customWidth="1"/>
    <col min="3589" max="3589" width="21.7109375" style="99" customWidth="1"/>
    <col min="3590" max="3590" width="0.85546875" style="99" customWidth="1"/>
    <col min="3591" max="3591" width="10.28515625" style="99" customWidth="1"/>
    <col min="3592" max="3592" width="2.7109375" style="99" customWidth="1"/>
    <col min="3593" max="3593" width="10.28515625" style="99" customWidth="1"/>
    <col min="3594" max="3594" width="4.28515625" style="99" customWidth="1"/>
    <col min="3595" max="3595" width="1.7109375" style="99" customWidth="1"/>
    <col min="3596" max="3597" width="4.28515625" style="99" customWidth="1"/>
    <col min="3598" max="3598" width="1.7109375" style="99" customWidth="1"/>
    <col min="3599" max="3600" width="4.28515625" style="99" customWidth="1"/>
    <col min="3601" max="3601" width="1.7109375" style="99" customWidth="1"/>
    <col min="3602" max="3602" width="4.28515625" style="99" customWidth="1"/>
    <col min="3603" max="3603" width="21.7109375" style="99" customWidth="1"/>
    <col min="3604" max="3604" width="10.28515625" style="99" customWidth="1"/>
    <col min="3605" max="3605" width="2.7109375" style="99" customWidth="1"/>
    <col min="3606" max="3606" width="10.28515625" style="99" customWidth="1"/>
    <col min="3607" max="3614" width="0" style="99" hidden="1" customWidth="1"/>
    <col min="3615" max="3615" width="5.7109375" style="99" customWidth="1"/>
    <col min="3616" max="3616" width="1.7109375" style="99" customWidth="1"/>
    <col min="3617" max="3618" width="5.7109375" style="99" customWidth="1"/>
    <col min="3619" max="3619" width="1.7109375" style="99" customWidth="1"/>
    <col min="3620" max="3621" width="5.7109375" style="99" customWidth="1"/>
    <col min="3622" max="3622" width="1.7109375" style="99" customWidth="1"/>
    <col min="3623" max="3623" width="5.7109375" style="99" customWidth="1"/>
    <col min="3624" max="3840" width="11.42578125" style="99"/>
    <col min="3841" max="3841" width="4.5703125" style="99" customWidth="1"/>
    <col min="3842" max="3843" width="7.28515625" style="99" customWidth="1"/>
    <col min="3844" max="3844" width="5.28515625" style="99" customWidth="1"/>
    <col min="3845" max="3845" width="21.7109375" style="99" customWidth="1"/>
    <col min="3846" max="3846" width="0.85546875" style="99" customWidth="1"/>
    <col min="3847" max="3847" width="10.28515625" style="99" customWidth="1"/>
    <col min="3848" max="3848" width="2.7109375" style="99" customWidth="1"/>
    <col min="3849" max="3849" width="10.28515625" style="99" customWidth="1"/>
    <col min="3850" max="3850" width="4.28515625" style="99" customWidth="1"/>
    <col min="3851" max="3851" width="1.7109375" style="99" customWidth="1"/>
    <col min="3852" max="3853" width="4.28515625" style="99" customWidth="1"/>
    <col min="3854" max="3854" width="1.7109375" style="99" customWidth="1"/>
    <col min="3855" max="3856" width="4.28515625" style="99" customWidth="1"/>
    <col min="3857" max="3857" width="1.7109375" style="99" customWidth="1"/>
    <col min="3858" max="3858" width="4.28515625" style="99" customWidth="1"/>
    <col min="3859" max="3859" width="21.7109375" style="99" customWidth="1"/>
    <col min="3860" max="3860" width="10.28515625" style="99" customWidth="1"/>
    <col min="3861" max="3861" width="2.7109375" style="99" customWidth="1"/>
    <col min="3862" max="3862" width="10.28515625" style="99" customWidth="1"/>
    <col min="3863" max="3870" width="0" style="99" hidden="1" customWidth="1"/>
    <col min="3871" max="3871" width="5.7109375" style="99" customWidth="1"/>
    <col min="3872" max="3872" width="1.7109375" style="99" customWidth="1"/>
    <col min="3873" max="3874" width="5.7109375" style="99" customWidth="1"/>
    <col min="3875" max="3875" width="1.7109375" style="99" customWidth="1"/>
    <col min="3876" max="3877" width="5.7109375" style="99" customWidth="1"/>
    <col min="3878" max="3878" width="1.7109375" style="99" customWidth="1"/>
    <col min="3879" max="3879" width="5.7109375" style="99" customWidth="1"/>
    <col min="3880" max="4096" width="11.42578125" style="99"/>
    <col min="4097" max="4097" width="4.5703125" style="99" customWidth="1"/>
    <col min="4098" max="4099" width="7.28515625" style="99" customWidth="1"/>
    <col min="4100" max="4100" width="5.28515625" style="99" customWidth="1"/>
    <col min="4101" max="4101" width="21.7109375" style="99" customWidth="1"/>
    <col min="4102" max="4102" width="0.85546875" style="99" customWidth="1"/>
    <col min="4103" max="4103" width="10.28515625" style="99" customWidth="1"/>
    <col min="4104" max="4104" width="2.7109375" style="99" customWidth="1"/>
    <col min="4105" max="4105" width="10.28515625" style="99" customWidth="1"/>
    <col min="4106" max="4106" width="4.28515625" style="99" customWidth="1"/>
    <col min="4107" max="4107" width="1.7109375" style="99" customWidth="1"/>
    <col min="4108" max="4109" width="4.28515625" style="99" customWidth="1"/>
    <col min="4110" max="4110" width="1.7109375" style="99" customWidth="1"/>
    <col min="4111" max="4112" width="4.28515625" style="99" customWidth="1"/>
    <col min="4113" max="4113" width="1.7109375" style="99" customWidth="1"/>
    <col min="4114" max="4114" width="4.28515625" style="99" customWidth="1"/>
    <col min="4115" max="4115" width="21.7109375" style="99" customWidth="1"/>
    <col min="4116" max="4116" width="10.28515625" style="99" customWidth="1"/>
    <col min="4117" max="4117" width="2.7109375" style="99" customWidth="1"/>
    <col min="4118" max="4118" width="10.28515625" style="99" customWidth="1"/>
    <col min="4119" max="4126" width="0" style="99" hidden="1" customWidth="1"/>
    <col min="4127" max="4127" width="5.7109375" style="99" customWidth="1"/>
    <col min="4128" max="4128" width="1.7109375" style="99" customWidth="1"/>
    <col min="4129" max="4130" width="5.7109375" style="99" customWidth="1"/>
    <col min="4131" max="4131" width="1.7109375" style="99" customWidth="1"/>
    <col min="4132" max="4133" width="5.7109375" style="99" customWidth="1"/>
    <col min="4134" max="4134" width="1.7109375" style="99" customWidth="1"/>
    <col min="4135" max="4135" width="5.7109375" style="99" customWidth="1"/>
    <col min="4136" max="4352" width="11.42578125" style="99"/>
    <col min="4353" max="4353" width="4.5703125" style="99" customWidth="1"/>
    <col min="4354" max="4355" width="7.28515625" style="99" customWidth="1"/>
    <col min="4356" max="4356" width="5.28515625" style="99" customWidth="1"/>
    <col min="4357" max="4357" width="21.7109375" style="99" customWidth="1"/>
    <col min="4358" max="4358" width="0.85546875" style="99" customWidth="1"/>
    <col min="4359" max="4359" width="10.28515625" style="99" customWidth="1"/>
    <col min="4360" max="4360" width="2.7109375" style="99" customWidth="1"/>
    <col min="4361" max="4361" width="10.28515625" style="99" customWidth="1"/>
    <col min="4362" max="4362" width="4.28515625" style="99" customWidth="1"/>
    <col min="4363" max="4363" width="1.7109375" style="99" customWidth="1"/>
    <col min="4364" max="4365" width="4.28515625" style="99" customWidth="1"/>
    <col min="4366" max="4366" width="1.7109375" style="99" customWidth="1"/>
    <col min="4367" max="4368" width="4.28515625" style="99" customWidth="1"/>
    <col min="4369" max="4369" width="1.7109375" style="99" customWidth="1"/>
    <col min="4370" max="4370" width="4.28515625" style="99" customWidth="1"/>
    <col min="4371" max="4371" width="21.7109375" style="99" customWidth="1"/>
    <col min="4372" max="4372" width="10.28515625" style="99" customWidth="1"/>
    <col min="4373" max="4373" width="2.7109375" style="99" customWidth="1"/>
    <col min="4374" max="4374" width="10.28515625" style="99" customWidth="1"/>
    <col min="4375" max="4382" width="0" style="99" hidden="1" customWidth="1"/>
    <col min="4383" max="4383" width="5.7109375" style="99" customWidth="1"/>
    <col min="4384" max="4384" width="1.7109375" style="99" customWidth="1"/>
    <col min="4385" max="4386" width="5.7109375" style="99" customWidth="1"/>
    <col min="4387" max="4387" width="1.7109375" style="99" customWidth="1"/>
    <col min="4388" max="4389" width="5.7109375" style="99" customWidth="1"/>
    <col min="4390" max="4390" width="1.7109375" style="99" customWidth="1"/>
    <col min="4391" max="4391" width="5.7109375" style="99" customWidth="1"/>
    <col min="4392" max="4608" width="11.42578125" style="99"/>
    <col min="4609" max="4609" width="4.5703125" style="99" customWidth="1"/>
    <col min="4610" max="4611" width="7.28515625" style="99" customWidth="1"/>
    <col min="4612" max="4612" width="5.28515625" style="99" customWidth="1"/>
    <col min="4613" max="4613" width="21.7109375" style="99" customWidth="1"/>
    <col min="4614" max="4614" width="0.85546875" style="99" customWidth="1"/>
    <col min="4615" max="4615" width="10.28515625" style="99" customWidth="1"/>
    <col min="4616" max="4616" width="2.7109375" style="99" customWidth="1"/>
    <col min="4617" max="4617" width="10.28515625" style="99" customWidth="1"/>
    <col min="4618" max="4618" width="4.28515625" style="99" customWidth="1"/>
    <col min="4619" max="4619" width="1.7109375" style="99" customWidth="1"/>
    <col min="4620" max="4621" width="4.28515625" style="99" customWidth="1"/>
    <col min="4622" max="4622" width="1.7109375" style="99" customWidth="1"/>
    <col min="4623" max="4624" width="4.28515625" style="99" customWidth="1"/>
    <col min="4625" max="4625" width="1.7109375" style="99" customWidth="1"/>
    <col min="4626" max="4626" width="4.28515625" style="99" customWidth="1"/>
    <col min="4627" max="4627" width="21.7109375" style="99" customWidth="1"/>
    <col min="4628" max="4628" width="10.28515625" style="99" customWidth="1"/>
    <col min="4629" max="4629" width="2.7109375" style="99" customWidth="1"/>
    <col min="4630" max="4630" width="10.28515625" style="99" customWidth="1"/>
    <col min="4631" max="4638" width="0" style="99" hidden="1" customWidth="1"/>
    <col min="4639" max="4639" width="5.7109375" style="99" customWidth="1"/>
    <col min="4640" max="4640" width="1.7109375" style="99" customWidth="1"/>
    <col min="4641" max="4642" width="5.7109375" style="99" customWidth="1"/>
    <col min="4643" max="4643" width="1.7109375" style="99" customWidth="1"/>
    <col min="4644" max="4645" width="5.7109375" style="99" customWidth="1"/>
    <col min="4646" max="4646" width="1.7109375" style="99" customWidth="1"/>
    <col min="4647" max="4647" width="5.7109375" style="99" customWidth="1"/>
    <col min="4648" max="4864" width="11.42578125" style="99"/>
    <col min="4865" max="4865" width="4.5703125" style="99" customWidth="1"/>
    <col min="4866" max="4867" width="7.28515625" style="99" customWidth="1"/>
    <col min="4868" max="4868" width="5.28515625" style="99" customWidth="1"/>
    <col min="4869" max="4869" width="21.7109375" style="99" customWidth="1"/>
    <col min="4870" max="4870" width="0.85546875" style="99" customWidth="1"/>
    <col min="4871" max="4871" width="10.28515625" style="99" customWidth="1"/>
    <col min="4872" max="4872" width="2.7109375" style="99" customWidth="1"/>
    <col min="4873" max="4873" width="10.28515625" style="99" customWidth="1"/>
    <col min="4874" max="4874" width="4.28515625" style="99" customWidth="1"/>
    <col min="4875" max="4875" width="1.7109375" style="99" customWidth="1"/>
    <col min="4876" max="4877" width="4.28515625" style="99" customWidth="1"/>
    <col min="4878" max="4878" width="1.7109375" style="99" customWidth="1"/>
    <col min="4879" max="4880" width="4.28515625" style="99" customWidth="1"/>
    <col min="4881" max="4881" width="1.7109375" style="99" customWidth="1"/>
    <col min="4882" max="4882" width="4.28515625" style="99" customWidth="1"/>
    <col min="4883" max="4883" width="21.7109375" style="99" customWidth="1"/>
    <col min="4884" max="4884" width="10.28515625" style="99" customWidth="1"/>
    <col min="4885" max="4885" width="2.7109375" style="99" customWidth="1"/>
    <col min="4886" max="4886" width="10.28515625" style="99" customWidth="1"/>
    <col min="4887" max="4894" width="0" style="99" hidden="1" customWidth="1"/>
    <col min="4895" max="4895" width="5.7109375" style="99" customWidth="1"/>
    <col min="4896" max="4896" width="1.7109375" style="99" customWidth="1"/>
    <col min="4897" max="4898" width="5.7109375" style="99" customWidth="1"/>
    <col min="4899" max="4899" width="1.7109375" style="99" customWidth="1"/>
    <col min="4900" max="4901" width="5.7109375" style="99" customWidth="1"/>
    <col min="4902" max="4902" width="1.7109375" style="99" customWidth="1"/>
    <col min="4903" max="4903" width="5.7109375" style="99" customWidth="1"/>
    <col min="4904" max="5120" width="11.42578125" style="99"/>
    <col min="5121" max="5121" width="4.5703125" style="99" customWidth="1"/>
    <col min="5122" max="5123" width="7.28515625" style="99" customWidth="1"/>
    <col min="5124" max="5124" width="5.28515625" style="99" customWidth="1"/>
    <col min="5125" max="5125" width="21.7109375" style="99" customWidth="1"/>
    <col min="5126" max="5126" width="0.85546875" style="99" customWidth="1"/>
    <col min="5127" max="5127" width="10.28515625" style="99" customWidth="1"/>
    <col min="5128" max="5128" width="2.7109375" style="99" customWidth="1"/>
    <col min="5129" max="5129" width="10.28515625" style="99" customWidth="1"/>
    <col min="5130" max="5130" width="4.28515625" style="99" customWidth="1"/>
    <col min="5131" max="5131" width="1.7109375" style="99" customWidth="1"/>
    <col min="5132" max="5133" width="4.28515625" style="99" customWidth="1"/>
    <col min="5134" max="5134" width="1.7109375" style="99" customWidth="1"/>
    <col min="5135" max="5136" width="4.28515625" style="99" customWidth="1"/>
    <col min="5137" max="5137" width="1.7109375" style="99" customWidth="1"/>
    <col min="5138" max="5138" width="4.28515625" style="99" customWidth="1"/>
    <col min="5139" max="5139" width="21.7109375" style="99" customWidth="1"/>
    <col min="5140" max="5140" width="10.28515625" style="99" customWidth="1"/>
    <col min="5141" max="5141" width="2.7109375" style="99" customWidth="1"/>
    <col min="5142" max="5142" width="10.28515625" style="99" customWidth="1"/>
    <col min="5143" max="5150" width="0" style="99" hidden="1" customWidth="1"/>
    <col min="5151" max="5151" width="5.7109375" style="99" customWidth="1"/>
    <col min="5152" max="5152" width="1.7109375" style="99" customWidth="1"/>
    <col min="5153" max="5154" width="5.7109375" style="99" customWidth="1"/>
    <col min="5155" max="5155" width="1.7109375" style="99" customWidth="1"/>
    <col min="5156" max="5157" width="5.7109375" style="99" customWidth="1"/>
    <col min="5158" max="5158" width="1.7109375" style="99" customWidth="1"/>
    <col min="5159" max="5159" width="5.7109375" style="99" customWidth="1"/>
    <col min="5160" max="5376" width="11.42578125" style="99"/>
    <col min="5377" max="5377" width="4.5703125" style="99" customWidth="1"/>
    <col min="5378" max="5379" width="7.28515625" style="99" customWidth="1"/>
    <col min="5380" max="5380" width="5.28515625" style="99" customWidth="1"/>
    <col min="5381" max="5381" width="21.7109375" style="99" customWidth="1"/>
    <col min="5382" max="5382" width="0.85546875" style="99" customWidth="1"/>
    <col min="5383" max="5383" width="10.28515625" style="99" customWidth="1"/>
    <col min="5384" max="5384" width="2.7109375" style="99" customWidth="1"/>
    <col min="5385" max="5385" width="10.28515625" style="99" customWidth="1"/>
    <col min="5386" max="5386" width="4.28515625" style="99" customWidth="1"/>
    <col min="5387" max="5387" width="1.7109375" style="99" customWidth="1"/>
    <col min="5388" max="5389" width="4.28515625" style="99" customWidth="1"/>
    <col min="5390" max="5390" width="1.7109375" style="99" customWidth="1"/>
    <col min="5391" max="5392" width="4.28515625" style="99" customWidth="1"/>
    <col min="5393" max="5393" width="1.7109375" style="99" customWidth="1"/>
    <col min="5394" max="5394" width="4.28515625" style="99" customWidth="1"/>
    <col min="5395" max="5395" width="21.7109375" style="99" customWidth="1"/>
    <col min="5396" max="5396" width="10.28515625" style="99" customWidth="1"/>
    <col min="5397" max="5397" width="2.7109375" style="99" customWidth="1"/>
    <col min="5398" max="5398" width="10.28515625" style="99" customWidth="1"/>
    <col min="5399" max="5406" width="0" style="99" hidden="1" customWidth="1"/>
    <col min="5407" max="5407" width="5.7109375" style="99" customWidth="1"/>
    <col min="5408" max="5408" width="1.7109375" style="99" customWidth="1"/>
    <col min="5409" max="5410" width="5.7109375" style="99" customWidth="1"/>
    <col min="5411" max="5411" width="1.7109375" style="99" customWidth="1"/>
    <col min="5412" max="5413" width="5.7109375" style="99" customWidth="1"/>
    <col min="5414" max="5414" width="1.7109375" style="99" customWidth="1"/>
    <col min="5415" max="5415" width="5.7109375" style="99" customWidth="1"/>
    <col min="5416" max="5632" width="11.42578125" style="99"/>
    <col min="5633" max="5633" width="4.5703125" style="99" customWidth="1"/>
    <col min="5634" max="5635" width="7.28515625" style="99" customWidth="1"/>
    <col min="5636" max="5636" width="5.28515625" style="99" customWidth="1"/>
    <col min="5637" max="5637" width="21.7109375" style="99" customWidth="1"/>
    <col min="5638" max="5638" width="0.85546875" style="99" customWidth="1"/>
    <col min="5639" max="5639" width="10.28515625" style="99" customWidth="1"/>
    <col min="5640" max="5640" width="2.7109375" style="99" customWidth="1"/>
    <col min="5641" max="5641" width="10.28515625" style="99" customWidth="1"/>
    <col min="5642" max="5642" width="4.28515625" style="99" customWidth="1"/>
    <col min="5643" max="5643" width="1.7109375" style="99" customWidth="1"/>
    <col min="5644" max="5645" width="4.28515625" style="99" customWidth="1"/>
    <col min="5646" max="5646" width="1.7109375" style="99" customWidth="1"/>
    <col min="5647" max="5648" width="4.28515625" style="99" customWidth="1"/>
    <col min="5649" max="5649" width="1.7109375" style="99" customWidth="1"/>
    <col min="5650" max="5650" width="4.28515625" style="99" customWidth="1"/>
    <col min="5651" max="5651" width="21.7109375" style="99" customWidth="1"/>
    <col min="5652" max="5652" width="10.28515625" style="99" customWidth="1"/>
    <col min="5653" max="5653" width="2.7109375" style="99" customWidth="1"/>
    <col min="5654" max="5654" width="10.28515625" style="99" customWidth="1"/>
    <col min="5655" max="5662" width="0" style="99" hidden="1" customWidth="1"/>
    <col min="5663" max="5663" width="5.7109375" style="99" customWidth="1"/>
    <col min="5664" max="5664" width="1.7109375" style="99" customWidth="1"/>
    <col min="5665" max="5666" width="5.7109375" style="99" customWidth="1"/>
    <col min="5667" max="5667" width="1.7109375" style="99" customWidth="1"/>
    <col min="5668" max="5669" width="5.7109375" style="99" customWidth="1"/>
    <col min="5670" max="5670" width="1.7109375" style="99" customWidth="1"/>
    <col min="5671" max="5671" width="5.7109375" style="99" customWidth="1"/>
    <col min="5672" max="5888" width="11.42578125" style="99"/>
    <col min="5889" max="5889" width="4.5703125" style="99" customWidth="1"/>
    <col min="5890" max="5891" width="7.28515625" style="99" customWidth="1"/>
    <col min="5892" max="5892" width="5.28515625" style="99" customWidth="1"/>
    <col min="5893" max="5893" width="21.7109375" style="99" customWidth="1"/>
    <col min="5894" max="5894" width="0.85546875" style="99" customWidth="1"/>
    <col min="5895" max="5895" width="10.28515625" style="99" customWidth="1"/>
    <col min="5896" max="5896" width="2.7109375" style="99" customWidth="1"/>
    <col min="5897" max="5897" width="10.28515625" style="99" customWidth="1"/>
    <col min="5898" max="5898" width="4.28515625" style="99" customWidth="1"/>
    <col min="5899" max="5899" width="1.7109375" style="99" customWidth="1"/>
    <col min="5900" max="5901" width="4.28515625" style="99" customWidth="1"/>
    <col min="5902" max="5902" width="1.7109375" style="99" customWidth="1"/>
    <col min="5903" max="5904" width="4.28515625" style="99" customWidth="1"/>
    <col min="5905" max="5905" width="1.7109375" style="99" customWidth="1"/>
    <col min="5906" max="5906" width="4.28515625" style="99" customWidth="1"/>
    <col min="5907" max="5907" width="21.7109375" style="99" customWidth="1"/>
    <col min="5908" max="5908" width="10.28515625" style="99" customWidth="1"/>
    <col min="5909" max="5909" width="2.7109375" style="99" customWidth="1"/>
    <col min="5910" max="5910" width="10.28515625" style="99" customWidth="1"/>
    <col min="5911" max="5918" width="0" style="99" hidden="1" customWidth="1"/>
    <col min="5919" max="5919" width="5.7109375" style="99" customWidth="1"/>
    <col min="5920" max="5920" width="1.7109375" style="99" customWidth="1"/>
    <col min="5921" max="5922" width="5.7109375" style="99" customWidth="1"/>
    <col min="5923" max="5923" width="1.7109375" style="99" customWidth="1"/>
    <col min="5924" max="5925" width="5.7109375" style="99" customWidth="1"/>
    <col min="5926" max="5926" width="1.7109375" style="99" customWidth="1"/>
    <col min="5927" max="5927" width="5.7109375" style="99" customWidth="1"/>
    <col min="5928" max="6144" width="11.42578125" style="99"/>
    <col min="6145" max="6145" width="4.5703125" style="99" customWidth="1"/>
    <col min="6146" max="6147" width="7.28515625" style="99" customWidth="1"/>
    <col min="6148" max="6148" width="5.28515625" style="99" customWidth="1"/>
    <col min="6149" max="6149" width="21.7109375" style="99" customWidth="1"/>
    <col min="6150" max="6150" width="0.85546875" style="99" customWidth="1"/>
    <col min="6151" max="6151" width="10.28515625" style="99" customWidth="1"/>
    <col min="6152" max="6152" width="2.7109375" style="99" customWidth="1"/>
    <col min="6153" max="6153" width="10.28515625" style="99" customWidth="1"/>
    <col min="6154" max="6154" width="4.28515625" style="99" customWidth="1"/>
    <col min="6155" max="6155" width="1.7109375" style="99" customWidth="1"/>
    <col min="6156" max="6157" width="4.28515625" style="99" customWidth="1"/>
    <col min="6158" max="6158" width="1.7109375" style="99" customWidth="1"/>
    <col min="6159" max="6160" width="4.28515625" style="99" customWidth="1"/>
    <col min="6161" max="6161" width="1.7109375" style="99" customWidth="1"/>
    <col min="6162" max="6162" width="4.28515625" style="99" customWidth="1"/>
    <col min="6163" max="6163" width="21.7109375" style="99" customWidth="1"/>
    <col min="6164" max="6164" width="10.28515625" style="99" customWidth="1"/>
    <col min="6165" max="6165" width="2.7109375" style="99" customWidth="1"/>
    <col min="6166" max="6166" width="10.28515625" style="99" customWidth="1"/>
    <col min="6167" max="6174" width="0" style="99" hidden="1" customWidth="1"/>
    <col min="6175" max="6175" width="5.7109375" style="99" customWidth="1"/>
    <col min="6176" max="6176" width="1.7109375" style="99" customWidth="1"/>
    <col min="6177" max="6178" width="5.7109375" style="99" customWidth="1"/>
    <col min="6179" max="6179" width="1.7109375" style="99" customWidth="1"/>
    <col min="6180" max="6181" width="5.7109375" style="99" customWidth="1"/>
    <col min="6182" max="6182" width="1.7109375" style="99" customWidth="1"/>
    <col min="6183" max="6183" width="5.7109375" style="99" customWidth="1"/>
    <col min="6184" max="6400" width="11.42578125" style="99"/>
    <col min="6401" max="6401" width="4.5703125" style="99" customWidth="1"/>
    <col min="6402" max="6403" width="7.28515625" style="99" customWidth="1"/>
    <col min="6404" max="6404" width="5.28515625" style="99" customWidth="1"/>
    <col min="6405" max="6405" width="21.7109375" style="99" customWidth="1"/>
    <col min="6406" max="6406" width="0.85546875" style="99" customWidth="1"/>
    <col min="6407" max="6407" width="10.28515625" style="99" customWidth="1"/>
    <col min="6408" max="6408" width="2.7109375" style="99" customWidth="1"/>
    <col min="6409" max="6409" width="10.28515625" style="99" customWidth="1"/>
    <col min="6410" max="6410" width="4.28515625" style="99" customWidth="1"/>
    <col min="6411" max="6411" width="1.7109375" style="99" customWidth="1"/>
    <col min="6412" max="6413" width="4.28515625" style="99" customWidth="1"/>
    <col min="6414" max="6414" width="1.7109375" style="99" customWidth="1"/>
    <col min="6415" max="6416" width="4.28515625" style="99" customWidth="1"/>
    <col min="6417" max="6417" width="1.7109375" style="99" customWidth="1"/>
    <col min="6418" max="6418" width="4.28515625" style="99" customWidth="1"/>
    <col min="6419" max="6419" width="21.7109375" style="99" customWidth="1"/>
    <col min="6420" max="6420" width="10.28515625" style="99" customWidth="1"/>
    <col min="6421" max="6421" width="2.7109375" style="99" customWidth="1"/>
    <col min="6422" max="6422" width="10.28515625" style="99" customWidth="1"/>
    <col min="6423" max="6430" width="0" style="99" hidden="1" customWidth="1"/>
    <col min="6431" max="6431" width="5.7109375" style="99" customWidth="1"/>
    <col min="6432" max="6432" width="1.7109375" style="99" customWidth="1"/>
    <col min="6433" max="6434" width="5.7109375" style="99" customWidth="1"/>
    <col min="6435" max="6435" width="1.7109375" style="99" customWidth="1"/>
    <col min="6436" max="6437" width="5.7109375" style="99" customWidth="1"/>
    <col min="6438" max="6438" width="1.7109375" style="99" customWidth="1"/>
    <col min="6439" max="6439" width="5.7109375" style="99" customWidth="1"/>
    <col min="6440" max="6656" width="11.42578125" style="99"/>
    <col min="6657" max="6657" width="4.5703125" style="99" customWidth="1"/>
    <col min="6658" max="6659" width="7.28515625" style="99" customWidth="1"/>
    <col min="6660" max="6660" width="5.28515625" style="99" customWidth="1"/>
    <col min="6661" max="6661" width="21.7109375" style="99" customWidth="1"/>
    <col min="6662" max="6662" width="0.85546875" style="99" customWidth="1"/>
    <col min="6663" max="6663" width="10.28515625" style="99" customWidth="1"/>
    <col min="6664" max="6664" width="2.7109375" style="99" customWidth="1"/>
    <col min="6665" max="6665" width="10.28515625" style="99" customWidth="1"/>
    <col min="6666" max="6666" width="4.28515625" style="99" customWidth="1"/>
    <col min="6667" max="6667" width="1.7109375" style="99" customWidth="1"/>
    <col min="6668" max="6669" width="4.28515625" style="99" customWidth="1"/>
    <col min="6670" max="6670" width="1.7109375" style="99" customWidth="1"/>
    <col min="6671" max="6672" width="4.28515625" style="99" customWidth="1"/>
    <col min="6673" max="6673" width="1.7109375" style="99" customWidth="1"/>
    <col min="6674" max="6674" width="4.28515625" style="99" customWidth="1"/>
    <col min="6675" max="6675" width="21.7109375" style="99" customWidth="1"/>
    <col min="6676" max="6676" width="10.28515625" style="99" customWidth="1"/>
    <col min="6677" max="6677" width="2.7109375" style="99" customWidth="1"/>
    <col min="6678" max="6678" width="10.28515625" style="99" customWidth="1"/>
    <col min="6679" max="6686" width="0" style="99" hidden="1" customWidth="1"/>
    <col min="6687" max="6687" width="5.7109375" style="99" customWidth="1"/>
    <col min="6688" max="6688" width="1.7109375" style="99" customWidth="1"/>
    <col min="6689" max="6690" width="5.7109375" style="99" customWidth="1"/>
    <col min="6691" max="6691" width="1.7109375" style="99" customWidth="1"/>
    <col min="6692" max="6693" width="5.7109375" style="99" customWidth="1"/>
    <col min="6694" max="6694" width="1.7109375" style="99" customWidth="1"/>
    <col min="6695" max="6695" width="5.7109375" style="99" customWidth="1"/>
    <col min="6696" max="6912" width="11.42578125" style="99"/>
    <col min="6913" max="6913" width="4.5703125" style="99" customWidth="1"/>
    <col min="6914" max="6915" width="7.28515625" style="99" customWidth="1"/>
    <col min="6916" max="6916" width="5.28515625" style="99" customWidth="1"/>
    <col min="6917" max="6917" width="21.7109375" style="99" customWidth="1"/>
    <col min="6918" max="6918" width="0.85546875" style="99" customWidth="1"/>
    <col min="6919" max="6919" width="10.28515625" style="99" customWidth="1"/>
    <col min="6920" max="6920" width="2.7109375" style="99" customWidth="1"/>
    <col min="6921" max="6921" width="10.28515625" style="99" customWidth="1"/>
    <col min="6922" max="6922" width="4.28515625" style="99" customWidth="1"/>
    <col min="6923" max="6923" width="1.7109375" style="99" customWidth="1"/>
    <col min="6924" max="6925" width="4.28515625" style="99" customWidth="1"/>
    <col min="6926" max="6926" width="1.7109375" style="99" customWidth="1"/>
    <col min="6927" max="6928" width="4.28515625" style="99" customWidth="1"/>
    <col min="6929" max="6929" width="1.7109375" style="99" customWidth="1"/>
    <col min="6930" max="6930" width="4.28515625" style="99" customWidth="1"/>
    <col min="6931" max="6931" width="21.7109375" style="99" customWidth="1"/>
    <col min="6932" max="6932" width="10.28515625" style="99" customWidth="1"/>
    <col min="6933" max="6933" width="2.7109375" style="99" customWidth="1"/>
    <col min="6934" max="6934" width="10.28515625" style="99" customWidth="1"/>
    <col min="6935" max="6942" width="0" style="99" hidden="1" customWidth="1"/>
    <col min="6943" max="6943" width="5.7109375" style="99" customWidth="1"/>
    <col min="6944" max="6944" width="1.7109375" style="99" customWidth="1"/>
    <col min="6945" max="6946" width="5.7109375" style="99" customWidth="1"/>
    <col min="6947" max="6947" width="1.7109375" style="99" customWidth="1"/>
    <col min="6948" max="6949" width="5.7109375" style="99" customWidth="1"/>
    <col min="6950" max="6950" width="1.7109375" style="99" customWidth="1"/>
    <col min="6951" max="6951" width="5.7109375" style="99" customWidth="1"/>
    <col min="6952" max="7168" width="11.42578125" style="99"/>
    <col min="7169" max="7169" width="4.5703125" style="99" customWidth="1"/>
    <col min="7170" max="7171" width="7.28515625" style="99" customWidth="1"/>
    <col min="7172" max="7172" width="5.28515625" style="99" customWidth="1"/>
    <col min="7173" max="7173" width="21.7109375" style="99" customWidth="1"/>
    <col min="7174" max="7174" width="0.85546875" style="99" customWidth="1"/>
    <col min="7175" max="7175" width="10.28515625" style="99" customWidth="1"/>
    <col min="7176" max="7176" width="2.7109375" style="99" customWidth="1"/>
    <col min="7177" max="7177" width="10.28515625" style="99" customWidth="1"/>
    <col min="7178" max="7178" width="4.28515625" style="99" customWidth="1"/>
    <col min="7179" max="7179" width="1.7109375" style="99" customWidth="1"/>
    <col min="7180" max="7181" width="4.28515625" style="99" customWidth="1"/>
    <col min="7182" max="7182" width="1.7109375" style="99" customWidth="1"/>
    <col min="7183" max="7184" width="4.28515625" style="99" customWidth="1"/>
    <col min="7185" max="7185" width="1.7109375" style="99" customWidth="1"/>
    <col min="7186" max="7186" width="4.28515625" style="99" customWidth="1"/>
    <col min="7187" max="7187" width="21.7109375" style="99" customWidth="1"/>
    <col min="7188" max="7188" width="10.28515625" style="99" customWidth="1"/>
    <col min="7189" max="7189" width="2.7109375" style="99" customWidth="1"/>
    <col min="7190" max="7190" width="10.28515625" style="99" customWidth="1"/>
    <col min="7191" max="7198" width="0" style="99" hidden="1" customWidth="1"/>
    <col min="7199" max="7199" width="5.7109375" style="99" customWidth="1"/>
    <col min="7200" max="7200" width="1.7109375" style="99" customWidth="1"/>
    <col min="7201" max="7202" width="5.7109375" style="99" customWidth="1"/>
    <col min="7203" max="7203" width="1.7109375" style="99" customWidth="1"/>
    <col min="7204" max="7205" width="5.7109375" style="99" customWidth="1"/>
    <col min="7206" max="7206" width="1.7109375" style="99" customWidth="1"/>
    <col min="7207" max="7207" width="5.7109375" style="99" customWidth="1"/>
    <col min="7208" max="7424" width="11.42578125" style="99"/>
    <col min="7425" max="7425" width="4.5703125" style="99" customWidth="1"/>
    <col min="7426" max="7427" width="7.28515625" style="99" customWidth="1"/>
    <col min="7428" max="7428" width="5.28515625" style="99" customWidth="1"/>
    <col min="7429" max="7429" width="21.7109375" style="99" customWidth="1"/>
    <col min="7430" max="7430" width="0.85546875" style="99" customWidth="1"/>
    <col min="7431" max="7431" width="10.28515625" style="99" customWidth="1"/>
    <col min="7432" max="7432" width="2.7109375" style="99" customWidth="1"/>
    <col min="7433" max="7433" width="10.28515625" style="99" customWidth="1"/>
    <col min="7434" max="7434" width="4.28515625" style="99" customWidth="1"/>
    <col min="7435" max="7435" width="1.7109375" style="99" customWidth="1"/>
    <col min="7436" max="7437" width="4.28515625" style="99" customWidth="1"/>
    <col min="7438" max="7438" width="1.7109375" style="99" customWidth="1"/>
    <col min="7439" max="7440" width="4.28515625" style="99" customWidth="1"/>
    <col min="7441" max="7441" width="1.7109375" style="99" customWidth="1"/>
    <col min="7442" max="7442" width="4.28515625" style="99" customWidth="1"/>
    <col min="7443" max="7443" width="21.7109375" style="99" customWidth="1"/>
    <col min="7444" max="7444" width="10.28515625" style="99" customWidth="1"/>
    <col min="7445" max="7445" width="2.7109375" style="99" customWidth="1"/>
    <col min="7446" max="7446" width="10.28515625" style="99" customWidth="1"/>
    <col min="7447" max="7454" width="0" style="99" hidden="1" customWidth="1"/>
    <col min="7455" max="7455" width="5.7109375" style="99" customWidth="1"/>
    <col min="7456" max="7456" width="1.7109375" style="99" customWidth="1"/>
    <col min="7457" max="7458" width="5.7109375" style="99" customWidth="1"/>
    <col min="7459" max="7459" width="1.7109375" style="99" customWidth="1"/>
    <col min="7460" max="7461" width="5.7109375" style="99" customWidth="1"/>
    <col min="7462" max="7462" width="1.7109375" style="99" customWidth="1"/>
    <col min="7463" max="7463" width="5.7109375" style="99" customWidth="1"/>
    <col min="7464" max="7680" width="11.42578125" style="99"/>
    <col min="7681" max="7681" width="4.5703125" style="99" customWidth="1"/>
    <col min="7682" max="7683" width="7.28515625" style="99" customWidth="1"/>
    <col min="7684" max="7684" width="5.28515625" style="99" customWidth="1"/>
    <col min="7685" max="7685" width="21.7109375" style="99" customWidth="1"/>
    <col min="7686" max="7686" width="0.85546875" style="99" customWidth="1"/>
    <col min="7687" max="7687" width="10.28515625" style="99" customWidth="1"/>
    <col min="7688" max="7688" width="2.7109375" style="99" customWidth="1"/>
    <col min="7689" max="7689" width="10.28515625" style="99" customWidth="1"/>
    <col min="7690" max="7690" width="4.28515625" style="99" customWidth="1"/>
    <col min="7691" max="7691" width="1.7109375" style="99" customWidth="1"/>
    <col min="7692" max="7693" width="4.28515625" style="99" customWidth="1"/>
    <col min="7694" max="7694" width="1.7109375" style="99" customWidth="1"/>
    <col min="7695" max="7696" width="4.28515625" style="99" customWidth="1"/>
    <col min="7697" max="7697" width="1.7109375" style="99" customWidth="1"/>
    <col min="7698" max="7698" width="4.28515625" style="99" customWidth="1"/>
    <col min="7699" max="7699" width="21.7109375" style="99" customWidth="1"/>
    <col min="7700" max="7700" width="10.28515625" style="99" customWidth="1"/>
    <col min="7701" max="7701" width="2.7109375" style="99" customWidth="1"/>
    <col min="7702" max="7702" width="10.28515625" style="99" customWidth="1"/>
    <col min="7703" max="7710" width="0" style="99" hidden="1" customWidth="1"/>
    <col min="7711" max="7711" width="5.7109375" style="99" customWidth="1"/>
    <col min="7712" max="7712" width="1.7109375" style="99" customWidth="1"/>
    <col min="7713" max="7714" width="5.7109375" style="99" customWidth="1"/>
    <col min="7715" max="7715" width="1.7109375" style="99" customWidth="1"/>
    <col min="7716" max="7717" width="5.7109375" style="99" customWidth="1"/>
    <col min="7718" max="7718" width="1.7109375" style="99" customWidth="1"/>
    <col min="7719" max="7719" width="5.7109375" style="99" customWidth="1"/>
    <col min="7720" max="7936" width="11.42578125" style="99"/>
    <col min="7937" max="7937" width="4.5703125" style="99" customWidth="1"/>
    <col min="7938" max="7939" width="7.28515625" style="99" customWidth="1"/>
    <col min="7940" max="7940" width="5.28515625" style="99" customWidth="1"/>
    <col min="7941" max="7941" width="21.7109375" style="99" customWidth="1"/>
    <col min="7942" max="7942" width="0.85546875" style="99" customWidth="1"/>
    <col min="7943" max="7943" width="10.28515625" style="99" customWidth="1"/>
    <col min="7944" max="7944" width="2.7109375" style="99" customWidth="1"/>
    <col min="7945" max="7945" width="10.28515625" style="99" customWidth="1"/>
    <col min="7946" max="7946" width="4.28515625" style="99" customWidth="1"/>
    <col min="7947" max="7947" width="1.7109375" style="99" customWidth="1"/>
    <col min="7948" max="7949" width="4.28515625" style="99" customWidth="1"/>
    <col min="7950" max="7950" width="1.7109375" style="99" customWidth="1"/>
    <col min="7951" max="7952" width="4.28515625" style="99" customWidth="1"/>
    <col min="7953" max="7953" width="1.7109375" style="99" customWidth="1"/>
    <col min="7954" max="7954" width="4.28515625" style="99" customWidth="1"/>
    <col min="7955" max="7955" width="21.7109375" style="99" customWidth="1"/>
    <col min="7956" max="7956" width="10.28515625" style="99" customWidth="1"/>
    <col min="7957" max="7957" width="2.7109375" style="99" customWidth="1"/>
    <col min="7958" max="7958" width="10.28515625" style="99" customWidth="1"/>
    <col min="7959" max="7966" width="0" style="99" hidden="1" customWidth="1"/>
    <col min="7967" max="7967" width="5.7109375" style="99" customWidth="1"/>
    <col min="7968" max="7968" width="1.7109375" style="99" customWidth="1"/>
    <col min="7969" max="7970" width="5.7109375" style="99" customWidth="1"/>
    <col min="7971" max="7971" width="1.7109375" style="99" customWidth="1"/>
    <col min="7972" max="7973" width="5.7109375" style="99" customWidth="1"/>
    <col min="7974" max="7974" width="1.7109375" style="99" customWidth="1"/>
    <col min="7975" max="7975" width="5.7109375" style="99" customWidth="1"/>
    <col min="7976" max="8192" width="11.42578125" style="99"/>
    <col min="8193" max="8193" width="4.5703125" style="99" customWidth="1"/>
    <col min="8194" max="8195" width="7.28515625" style="99" customWidth="1"/>
    <col min="8196" max="8196" width="5.28515625" style="99" customWidth="1"/>
    <col min="8197" max="8197" width="21.7109375" style="99" customWidth="1"/>
    <col min="8198" max="8198" width="0.85546875" style="99" customWidth="1"/>
    <col min="8199" max="8199" width="10.28515625" style="99" customWidth="1"/>
    <col min="8200" max="8200" width="2.7109375" style="99" customWidth="1"/>
    <col min="8201" max="8201" width="10.28515625" style="99" customWidth="1"/>
    <col min="8202" max="8202" width="4.28515625" style="99" customWidth="1"/>
    <col min="8203" max="8203" width="1.7109375" style="99" customWidth="1"/>
    <col min="8204" max="8205" width="4.28515625" style="99" customWidth="1"/>
    <col min="8206" max="8206" width="1.7109375" style="99" customWidth="1"/>
    <col min="8207" max="8208" width="4.28515625" style="99" customWidth="1"/>
    <col min="8209" max="8209" width="1.7109375" style="99" customWidth="1"/>
    <col min="8210" max="8210" width="4.28515625" style="99" customWidth="1"/>
    <col min="8211" max="8211" width="21.7109375" style="99" customWidth="1"/>
    <col min="8212" max="8212" width="10.28515625" style="99" customWidth="1"/>
    <col min="8213" max="8213" width="2.7109375" style="99" customWidth="1"/>
    <col min="8214" max="8214" width="10.28515625" style="99" customWidth="1"/>
    <col min="8215" max="8222" width="0" style="99" hidden="1" customWidth="1"/>
    <col min="8223" max="8223" width="5.7109375" style="99" customWidth="1"/>
    <col min="8224" max="8224" width="1.7109375" style="99" customWidth="1"/>
    <col min="8225" max="8226" width="5.7109375" style="99" customWidth="1"/>
    <col min="8227" max="8227" width="1.7109375" style="99" customWidth="1"/>
    <col min="8228" max="8229" width="5.7109375" style="99" customWidth="1"/>
    <col min="8230" max="8230" width="1.7109375" style="99" customWidth="1"/>
    <col min="8231" max="8231" width="5.7109375" style="99" customWidth="1"/>
    <col min="8232" max="8448" width="11.42578125" style="99"/>
    <col min="8449" max="8449" width="4.5703125" style="99" customWidth="1"/>
    <col min="8450" max="8451" width="7.28515625" style="99" customWidth="1"/>
    <col min="8452" max="8452" width="5.28515625" style="99" customWidth="1"/>
    <col min="8453" max="8453" width="21.7109375" style="99" customWidth="1"/>
    <col min="8454" max="8454" width="0.85546875" style="99" customWidth="1"/>
    <col min="8455" max="8455" width="10.28515625" style="99" customWidth="1"/>
    <col min="8456" max="8456" width="2.7109375" style="99" customWidth="1"/>
    <col min="8457" max="8457" width="10.28515625" style="99" customWidth="1"/>
    <col min="8458" max="8458" width="4.28515625" style="99" customWidth="1"/>
    <col min="8459" max="8459" width="1.7109375" style="99" customWidth="1"/>
    <col min="8460" max="8461" width="4.28515625" style="99" customWidth="1"/>
    <col min="8462" max="8462" width="1.7109375" style="99" customWidth="1"/>
    <col min="8463" max="8464" width="4.28515625" style="99" customWidth="1"/>
    <col min="8465" max="8465" width="1.7109375" style="99" customWidth="1"/>
    <col min="8466" max="8466" width="4.28515625" style="99" customWidth="1"/>
    <col min="8467" max="8467" width="21.7109375" style="99" customWidth="1"/>
    <col min="8468" max="8468" width="10.28515625" style="99" customWidth="1"/>
    <col min="8469" max="8469" width="2.7109375" style="99" customWidth="1"/>
    <col min="8470" max="8470" width="10.28515625" style="99" customWidth="1"/>
    <col min="8471" max="8478" width="0" style="99" hidden="1" customWidth="1"/>
    <col min="8479" max="8479" width="5.7109375" style="99" customWidth="1"/>
    <col min="8480" max="8480" width="1.7109375" style="99" customWidth="1"/>
    <col min="8481" max="8482" width="5.7109375" style="99" customWidth="1"/>
    <col min="8483" max="8483" width="1.7109375" style="99" customWidth="1"/>
    <col min="8484" max="8485" width="5.7109375" style="99" customWidth="1"/>
    <col min="8486" max="8486" width="1.7109375" style="99" customWidth="1"/>
    <col min="8487" max="8487" width="5.7109375" style="99" customWidth="1"/>
    <col min="8488" max="8704" width="11.42578125" style="99"/>
    <col min="8705" max="8705" width="4.5703125" style="99" customWidth="1"/>
    <col min="8706" max="8707" width="7.28515625" style="99" customWidth="1"/>
    <col min="8708" max="8708" width="5.28515625" style="99" customWidth="1"/>
    <col min="8709" max="8709" width="21.7109375" style="99" customWidth="1"/>
    <col min="8710" max="8710" width="0.85546875" style="99" customWidth="1"/>
    <col min="8711" max="8711" width="10.28515625" style="99" customWidth="1"/>
    <col min="8712" max="8712" width="2.7109375" style="99" customWidth="1"/>
    <col min="8713" max="8713" width="10.28515625" style="99" customWidth="1"/>
    <col min="8714" max="8714" width="4.28515625" style="99" customWidth="1"/>
    <col min="8715" max="8715" width="1.7109375" style="99" customWidth="1"/>
    <col min="8716" max="8717" width="4.28515625" style="99" customWidth="1"/>
    <col min="8718" max="8718" width="1.7109375" style="99" customWidth="1"/>
    <col min="8719" max="8720" width="4.28515625" style="99" customWidth="1"/>
    <col min="8721" max="8721" width="1.7109375" style="99" customWidth="1"/>
    <col min="8722" max="8722" width="4.28515625" style="99" customWidth="1"/>
    <col min="8723" max="8723" width="21.7109375" style="99" customWidth="1"/>
    <col min="8724" max="8724" width="10.28515625" style="99" customWidth="1"/>
    <col min="8725" max="8725" width="2.7109375" style="99" customWidth="1"/>
    <col min="8726" max="8726" width="10.28515625" style="99" customWidth="1"/>
    <col min="8727" max="8734" width="0" style="99" hidden="1" customWidth="1"/>
    <col min="8735" max="8735" width="5.7109375" style="99" customWidth="1"/>
    <col min="8736" max="8736" width="1.7109375" style="99" customWidth="1"/>
    <col min="8737" max="8738" width="5.7109375" style="99" customWidth="1"/>
    <col min="8739" max="8739" width="1.7109375" style="99" customWidth="1"/>
    <col min="8740" max="8741" width="5.7109375" style="99" customWidth="1"/>
    <col min="8742" max="8742" width="1.7109375" style="99" customWidth="1"/>
    <col min="8743" max="8743" width="5.7109375" style="99" customWidth="1"/>
    <col min="8744" max="8960" width="11.42578125" style="99"/>
    <col min="8961" max="8961" width="4.5703125" style="99" customWidth="1"/>
    <col min="8962" max="8963" width="7.28515625" style="99" customWidth="1"/>
    <col min="8964" max="8964" width="5.28515625" style="99" customWidth="1"/>
    <col min="8965" max="8965" width="21.7109375" style="99" customWidth="1"/>
    <col min="8966" max="8966" width="0.85546875" style="99" customWidth="1"/>
    <col min="8967" max="8967" width="10.28515625" style="99" customWidth="1"/>
    <col min="8968" max="8968" width="2.7109375" style="99" customWidth="1"/>
    <col min="8969" max="8969" width="10.28515625" style="99" customWidth="1"/>
    <col min="8970" max="8970" width="4.28515625" style="99" customWidth="1"/>
    <col min="8971" max="8971" width="1.7109375" style="99" customWidth="1"/>
    <col min="8972" max="8973" width="4.28515625" style="99" customWidth="1"/>
    <col min="8974" max="8974" width="1.7109375" style="99" customWidth="1"/>
    <col min="8975" max="8976" width="4.28515625" style="99" customWidth="1"/>
    <col min="8977" max="8977" width="1.7109375" style="99" customWidth="1"/>
    <col min="8978" max="8978" width="4.28515625" style="99" customWidth="1"/>
    <col min="8979" max="8979" width="21.7109375" style="99" customWidth="1"/>
    <col min="8980" max="8980" width="10.28515625" style="99" customWidth="1"/>
    <col min="8981" max="8981" width="2.7109375" style="99" customWidth="1"/>
    <col min="8982" max="8982" width="10.28515625" style="99" customWidth="1"/>
    <col min="8983" max="8990" width="0" style="99" hidden="1" customWidth="1"/>
    <col min="8991" max="8991" width="5.7109375" style="99" customWidth="1"/>
    <col min="8992" max="8992" width="1.7109375" style="99" customWidth="1"/>
    <col min="8993" max="8994" width="5.7109375" style="99" customWidth="1"/>
    <col min="8995" max="8995" width="1.7109375" style="99" customWidth="1"/>
    <col min="8996" max="8997" width="5.7109375" style="99" customWidth="1"/>
    <col min="8998" max="8998" width="1.7109375" style="99" customWidth="1"/>
    <col min="8999" max="8999" width="5.7109375" style="99" customWidth="1"/>
    <col min="9000" max="9216" width="11.42578125" style="99"/>
    <col min="9217" max="9217" width="4.5703125" style="99" customWidth="1"/>
    <col min="9218" max="9219" width="7.28515625" style="99" customWidth="1"/>
    <col min="9220" max="9220" width="5.28515625" style="99" customWidth="1"/>
    <col min="9221" max="9221" width="21.7109375" style="99" customWidth="1"/>
    <col min="9222" max="9222" width="0.85546875" style="99" customWidth="1"/>
    <col min="9223" max="9223" width="10.28515625" style="99" customWidth="1"/>
    <col min="9224" max="9224" width="2.7109375" style="99" customWidth="1"/>
    <col min="9225" max="9225" width="10.28515625" style="99" customWidth="1"/>
    <col min="9226" max="9226" width="4.28515625" style="99" customWidth="1"/>
    <col min="9227" max="9227" width="1.7109375" style="99" customWidth="1"/>
    <col min="9228" max="9229" width="4.28515625" style="99" customWidth="1"/>
    <col min="9230" max="9230" width="1.7109375" style="99" customWidth="1"/>
    <col min="9231" max="9232" width="4.28515625" style="99" customWidth="1"/>
    <col min="9233" max="9233" width="1.7109375" style="99" customWidth="1"/>
    <col min="9234" max="9234" width="4.28515625" style="99" customWidth="1"/>
    <col min="9235" max="9235" width="21.7109375" style="99" customWidth="1"/>
    <col min="9236" max="9236" width="10.28515625" style="99" customWidth="1"/>
    <col min="9237" max="9237" width="2.7109375" style="99" customWidth="1"/>
    <col min="9238" max="9238" width="10.28515625" style="99" customWidth="1"/>
    <col min="9239" max="9246" width="0" style="99" hidden="1" customWidth="1"/>
    <col min="9247" max="9247" width="5.7109375" style="99" customWidth="1"/>
    <col min="9248" max="9248" width="1.7109375" style="99" customWidth="1"/>
    <col min="9249" max="9250" width="5.7109375" style="99" customWidth="1"/>
    <col min="9251" max="9251" width="1.7109375" style="99" customWidth="1"/>
    <col min="9252" max="9253" width="5.7109375" style="99" customWidth="1"/>
    <col min="9254" max="9254" width="1.7109375" style="99" customWidth="1"/>
    <col min="9255" max="9255" width="5.7109375" style="99" customWidth="1"/>
    <col min="9256" max="9472" width="11.42578125" style="99"/>
    <col min="9473" max="9473" width="4.5703125" style="99" customWidth="1"/>
    <col min="9474" max="9475" width="7.28515625" style="99" customWidth="1"/>
    <col min="9476" max="9476" width="5.28515625" style="99" customWidth="1"/>
    <col min="9477" max="9477" width="21.7109375" style="99" customWidth="1"/>
    <col min="9478" max="9478" width="0.85546875" style="99" customWidth="1"/>
    <col min="9479" max="9479" width="10.28515625" style="99" customWidth="1"/>
    <col min="9480" max="9480" width="2.7109375" style="99" customWidth="1"/>
    <col min="9481" max="9481" width="10.28515625" style="99" customWidth="1"/>
    <col min="9482" max="9482" width="4.28515625" style="99" customWidth="1"/>
    <col min="9483" max="9483" width="1.7109375" style="99" customWidth="1"/>
    <col min="9484" max="9485" width="4.28515625" style="99" customWidth="1"/>
    <col min="9486" max="9486" width="1.7109375" style="99" customWidth="1"/>
    <col min="9487" max="9488" width="4.28515625" style="99" customWidth="1"/>
    <col min="9489" max="9489" width="1.7109375" style="99" customWidth="1"/>
    <col min="9490" max="9490" width="4.28515625" style="99" customWidth="1"/>
    <col min="9491" max="9491" width="21.7109375" style="99" customWidth="1"/>
    <col min="9492" max="9492" width="10.28515625" style="99" customWidth="1"/>
    <col min="9493" max="9493" width="2.7109375" style="99" customWidth="1"/>
    <col min="9494" max="9494" width="10.28515625" style="99" customWidth="1"/>
    <col min="9495" max="9502" width="0" style="99" hidden="1" customWidth="1"/>
    <col min="9503" max="9503" width="5.7109375" style="99" customWidth="1"/>
    <col min="9504" max="9504" width="1.7109375" style="99" customWidth="1"/>
    <col min="9505" max="9506" width="5.7109375" style="99" customWidth="1"/>
    <col min="9507" max="9507" width="1.7109375" style="99" customWidth="1"/>
    <col min="9508" max="9509" width="5.7109375" style="99" customWidth="1"/>
    <col min="9510" max="9510" width="1.7109375" style="99" customWidth="1"/>
    <col min="9511" max="9511" width="5.7109375" style="99" customWidth="1"/>
    <col min="9512" max="9728" width="11.42578125" style="99"/>
    <col min="9729" max="9729" width="4.5703125" style="99" customWidth="1"/>
    <col min="9730" max="9731" width="7.28515625" style="99" customWidth="1"/>
    <col min="9732" max="9732" width="5.28515625" style="99" customWidth="1"/>
    <col min="9733" max="9733" width="21.7109375" style="99" customWidth="1"/>
    <col min="9734" max="9734" width="0.85546875" style="99" customWidth="1"/>
    <col min="9735" max="9735" width="10.28515625" style="99" customWidth="1"/>
    <col min="9736" max="9736" width="2.7109375" style="99" customWidth="1"/>
    <col min="9737" max="9737" width="10.28515625" style="99" customWidth="1"/>
    <col min="9738" max="9738" width="4.28515625" style="99" customWidth="1"/>
    <col min="9739" max="9739" width="1.7109375" style="99" customWidth="1"/>
    <col min="9740" max="9741" width="4.28515625" style="99" customWidth="1"/>
    <col min="9742" max="9742" width="1.7109375" style="99" customWidth="1"/>
    <col min="9743" max="9744" width="4.28515625" style="99" customWidth="1"/>
    <col min="9745" max="9745" width="1.7109375" style="99" customWidth="1"/>
    <col min="9746" max="9746" width="4.28515625" style="99" customWidth="1"/>
    <col min="9747" max="9747" width="21.7109375" style="99" customWidth="1"/>
    <col min="9748" max="9748" width="10.28515625" style="99" customWidth="1"/>
    <col min="9749" max="9749" width="2.7109375" style="99" customWidth="1"/>
    <col min="9750" max="9750" width="10.28515625" style="99" customWidth="1"/>
    <col min="9751" max="9758" width="0" style="99" hidden="1" customWidth="1"/>
    <col min="9759" max="9759" width="5.7109375" style="99" customWidth="1"/>
    <col min="9760" max="9760" width="1.7109375" style="99" customWidth="1"/>
    <col min="9761" max="9762" width="5.7109375" style="99" customWidth="1"/>
    <col min="9763" max="9763" width="1.7109375" style="99" customWidth="1"/>
    <col min="9764" max="9765" width="5.7109375" style="99" customWidth="1"/>
    <col min="9766" max="9766" width="1.7109375" style="99" customWidth="1"/>
    <col min="9767" max="9767" width="5.7109375" style="99" customWidth="1"/>
    <col min="9768" max="9984" width="11.42578125" style="99"/>
    <col min="9985" max="9985" width="4.5703125" style="99" customWidth="1"/>
    <col min="9986" max="9987" width="7.28515625" style="99" customWidth="1"/>
    <col min="9988" max="9988" width="5.28515625" style="99" customWidth="1"/>
    <col min="9989" max="9989" width="21.7109375" style="99" customWidth="1"/>
    <col min="9990" max="9990" width="0.85546875" style="99" customWidth="1"/>
    <col min="9991" max="9991" width="10.28515625" style="99" customWidth="1"/>
    <col min="9992" max="9992" width="2.7109375" style="99" customWidth="1"/>
    <col min="9993" max="9993" width="10.28515625" style="99" customWidth="1"/>
    <col min="9994" max="9994" width="4.28515625" style="99" customWidth="1"/>
    <col min="9995" max="9995" width="1.7109375" style="99" customWidth="1"/>
    <col min="9996" max="9997" width="4.28515625" style="99" customWidth="1"/>
    <col min="9998" max="9998" width="1.7109375" style="99" customWidth="1"/>
    <col min="9999" max="10000" width="4.28515625" style="99" customWidth="1"/>
    <col min="10001" max="10001" width="1.7109375" style="99" customWidth="1"/>
    <col min="10002" max="10002" width="4.28515625" style="99" customWidth="1"/>
    <col min="10003" max="10003" width="21.7109375" style="99" customWidth="1"/>
    <col min="10004" max="10004" width="10.28515625" style="99" customWidth="1"/>
    <col min="10005" max="10005" width="2.7109375" style="99" customWidth="1"/>
    <col min="10006" max="10006" width="10.28515625" style="99" customWidth="1"/>
    <col min="10007" max="10014" width="0" style="99" hidden="1" customWidth="1"/>
    <col min="10015" max="10015" width="5.7109375" style="99" customWidth="1"/>
    <col min="10016" max="10016" width="1.7109375" style="99" customWidth="1"/>
    <col min="10017" max="10018" width="5.7109375" style="99" customWidth="1"/>
    <col min="10019" max="10019" width="1.7109375" style="99" customWidth="1"/>
    <col min="10020" max="10021" width="5.7109375" style="99" customWidth="1"/>
    <col min="10022" max="10022" width="1.7109375" style="99" customWidth="1"/>
    <col min="10023" max="10023" width="5.7109375" style="99" customWidth="1"/>
    <col min="10024" max="10240" width="11.42578125" style="99"/>
    <col min="10241" max="10241" width="4.5703125" style="99" customWidth="1"/>
    <col min="10242" max="10243" width="7.28515625" style="99" customWidth="1"/>
    <col min="10244" max="10244" width="5.28515625" style="99" customWidth="1"/>
    <col min="10245" max="10245" width="21.7109375" style="99" customWidth="1"/>
    <col min="10246" max="10246" width="0.85546875" style="99" customWidth="1"/>
    <col min="10247" max="10247" width="10.28515625" style="99" customWidth="1"/>
    <col min="10248" max="10248" width="2.7109375" style="99" customWidth="1"/>
    <col min="10249" max="10249" width="10.28515625" style="99" customWidth="1"/>
    <col min="10250" max="10250" width="4.28515625" style="99" customWidth="1"/>
    <col min="10251" max="10251" width="1.7109375" style="99" customWidth="1"/>
    <col min="10252" max="10253" width="4.28515625" style="99" customWidth="1"/>
    <col min="10254" max="10254" width="1.7109375" style="99" customWidth="1"/>
    <col min="10255" max="10256" width="4.28515625" style="99" customWidth="1"/>
    <col min="10257" max="10257" width="1.7109375" style="99" customWidth="1"/>
    <col min="10258" max="10258" width="4.28515625" style="99" customWidth="1"/>
    <col min="10259" max="10259" width="21.7109375" style="99" customWidth="1"/>
    <col min="10260" max="10260" width="10.28515625" style="99" customWidth="1"/>
    <col min="10261" max="10261" width="2.7109375" style="99" customWidth="1"/>
    <col min="10262" max="10262" width="10.28515625" style="99" customWidth="1"/>
    <col min="10263" max="10270" width="0" style="99" hidden="1" customWidth="1"/>
    <col min="10271" max="10271" width="5.7109375" style="99" customWidth="1"/>
    <col min="10272" max="10272" width="1.7109375" style="99" customWidth="1"/>
    <col min="10273" max="10274" width="5.7109375" style="99" customWidth="1"/>
    <col min="10275" max="10275" width="1.7109375" style="99" customWidth="1"/>
    <col min="10276" max="10277" width="5.7109375" style="99" customWidth="1"/>
    <col min="10278" max="10278" width="1.7109375" style="99" customWidth="1"/>
    <col min="10279" max="10279" width="5.7109375" style="99" customWidth="1"/>
    <col min="10280" max="10496" width="11.42578125" style="99"/>
    <col min="10497" max="10497" width="4.5703125" style="99" customWidth="1"/>
    <col min="10498" max="10499" width="7.28515625" style="99" customWidth="1"/>
    <col min="10500" max="10500" width="5.28515625" style="99" customWidth="1"/>
    <col min="10501" max="10501" width="21.7109375" style="99" customWidth="1"/>
    <col min="10502" max="10502" width="0.85546875" style="99" customWidth="1"/>
    <col min="10503" max="10503" width="10.28515625" style="99" customWidth="1"/>
    <col min="10504" max="10504" width="2.7109375" style="99" customWidth="1"/>
    <col min="10505" max="10505" width="10.28515625" style="99" customWidth="1"/>
    <col min="10506" max="10506" width="4.28515625" style="99" customWidth="1"/>
    <col min="10507" max="10507" width="1.7109375" style="99" customWidth="1"/>
    <col min="10508" max="10509" width="4.28515625" style="99" customWidth="1"/>
    <col min="10510" max="10510" width="1.7109375" style="99" customWidth="1"/>
    <col min="10511" max="10512" width="4.28515625" style="99" customWidth="1"/>
    <col min="10513" max="10513" width="1.7109375" style="99" customWidth="1"/>
    <col min="10514" max="10514" width="4.28515625" style="99" customWidth="1"/>
    <col min="10515" max="10515" width="21.7109375" style="99" customWidth="1"/>
    <col min="10516" max="10516" width="10.28515625" style="99" customWidth="1"/>
    <col min="10517" max="10517" width="2.7109375" style="99" customWidth="1"/>
    <col min="10518" max="10518" width="10.28515625" style="99" customWidth="1"/>
    <col min="10519" max="10526" width="0" style="99" hidden="1" customWidth="1"/>
    <col min="10527" max="10527" width="5.7109375" style="99" customWidth="1"/>
    <col min="10528" max="10528" width="1.7109375" style="99" customWidth="1"/>
    <col min="10529" max="10530" width="5.7109375" style="99" customWidth="1"/>
    <col min="10531" max="10531" width="1.7109375" style="99" customWidth="1"/>
    <col min="10532" max="10533" width="5.7109375" style="99" customWidth="1"/>
    <col min="10534" max="10534" width="1.7109375" style="99" customWidth="1"/>
    <col min="10535" max="10535" width="5.7109375" style="99" customWidth="1"/>
    <col min="10536" max="10752" width="11.42578125" style="99"/>
    <col min="10753" max="10753" width="4.5703125" style="99" customWidth="1"/>
    <col min="10754" max="10755" width="7.28515625" style="99" customWidth="1"/>
    <col min="10756" max="10756" width="5.28515625" style="99" customWidth="1"/>
    <col min="10757" max="10757" width="21.7109375" style="99" customWidth="1"/>
    <col min="10758" max="10758" width="0.85546875" style="99" customWidth="1"/>
    <col min="10759" max="10759" width="10.28515625" style="99" customWidth="1"/>
    <col min="10760" max="10760" width="2.7109375" style="99" customWidth="1"/>
    <col min="10761" max="10761" width="10.28515625" style="99" customWidth="1"/>
    <col min="10762" max="10762" width="4.28515625" style="99" customWidth="1"/>
    <col min="10763" max="10763" width="1.7109375" style="99" customWidth="1"/>
    <col min="10764" max="10765" width="4.28515625" style="99" customWidth="1"/>
    <col min="10766" max="10766" width="1.7109375" style="99" customWidth="1"/>
    <col min="10767" max="10768" width="4.28515625" style="99" customWidth="1"/>
    <col min="10769" max="10769" width="1.7109375" style="99" customWidth="1"/>
    <col min="10770" max="10770" width="4.28515625" style="99" customWidth="1"/>
    <col min="10771" max="10771" width="21.7109375" style="99" customWidth="1"/>
    <col min="10772" max="10772" width="10.28515625" style="99" customWidth="1"/>
    <col min="10773" max="10773" width="2.7109375" style="99" customWidth="1"/>
    <col min="10774" max="10774" width="10.28515625" style="99" customWidth="1"/>
    <col min="10775" max="10782" width="0" style="99" hidden="1" customWidth="1"/>
    <col min="10783" max="10783" width="5.7109375" style="99" customWidth="1"/>
    <col min="10784" max="10784" width="1.7109375" style="99" customWidth="1"/>
    <col min="10785" max="10786" width="5.7109375" style="99" customWidth="1"/>
    <col min="10787" max="10787" width="1.7109375" style="99" customWidth="1"/>
    <col min="10788" max="10789" width="5.7109375" style="99" customWidth="1"/>
    <col min="10790" max="10790" width="1.7109375" style="99" customWidth="1"/>
    <col min="10791" max="10791" width="5.7109375" style="99" customWidth="1"/>
    <col min="10792" max="11008" width="11.42578125" style="99"/>
    <col min="11009" max="11009" width="4.5703125" style="99" customWidth="1"/>
    <col min="11010" max="11011" width="7.28515625" style="99" customWidth="1"/>
    <col min="11012" max="11012" width="5.28515625" style="99" customWidth="1"/>
    <col min="11013" max="11013" width="21.7109375" style="99" customWidth="1"/>
    <col min="11014" max="11014" width="0.85546875" style="99" customWidth="1"/>
    <col min="11015" max="11015" width="10.28515625" style="99" customWidth="1"/>
    <col min="11016" max="11016" width="2.7109375" style="99" customWidth="1"/>
    <col min="11017" max="11017" width="10.28515625" style="99" customWidth="1"/>
    <col min="11018" max="11018" width="4.28515625" style="99" customWidth="1"/>
    <col min="11019" max="11019" width="1.7109375" style="99" customWidth="1"/>
    <col min="11020" max="11021" width="4.28515625" style="99" customWidth="1"/>
    <col min="11022" max="11022" width="1.7109375" style="99" customWidth="1"/>
    <col min="11023" max="11024" width="4.28515625" style="99" customWidth="1"/>
    <col min="11025" max="11025" width="1.7109375" style="99" customWidth="1"/>
    <col min="11026" max="11026" width="4.28515625" style="99" customWidth="1"/>
    <col min="11027" max="11027" width="21.7109375" style="99" customWidth="1"/>
    <col min="11028" max="11028" width="10.28515625" style="99" customWidth="1"/>
    <col min="11029" max="11029" width="2.7109375" style="99" customWidth="1"/>
    <col min="11030" max="11030" width="10.28515625" style="99" customWidth="1"/>
    <col min="11031" max="11038" width="0" style="99" hidden="1" customWidth="1"/>
    <col min="11039" max="11039" width="5.7109375" style="99" customWidth="1"/>
    <col min="11040" max="11040" width="1.7109375" style="99" customWidth="1"/>
    <col min="11041" max="11042" width="5.7109375" style="99" customWidth="1"/>
    <col min="11043" max="11043" width="1.7109375" style="99" customWidth="1"/>
    <col min="11044" max="11045" width="5.7109375" style="99" customWidth="1"/>
    <col min="11046" max="11046" width="1.7109375" style="99" customWidth="1"/>
    <col min="11047" max="11047" width="5.7109375" style="99" customWidth="1"/>
    <col min="11048" max="11264" width="11.42578125" style="99"/>
    <col min="11265" max="11265" width="4.5703125" style="99" customWidth="1"/>
    <col min="11266" max="11267" width="7.28515625" style="99" customWidth="1"/>
    <col min="11268" max="11268" width="5.28515625" style="99" customWidth="1"/>
    <col min="11269" max="11269" width="21.7109375" style="99" customWidth="1"/>
    <col min="11270" max="11270" width="0.85546875" style="99" customWidth="1"/>
    <col min="11271" max="11271" width="10.28515625" style="99" customWidth="1"/>
    <col min="11272" max="11272" width="2.7109375" style="99" customWidth="1"/>
    <col min="11273" max="11273" width="10.28515625" style="99" customWidth="1"/>
    <col min="11274" max="11274" width="4.28515625" style="99" customWidth="1"/>
    <col min="11275" max="11275" width="1.7109375" style="99" customWidth="1"/>
    <col min="11276" max="11277" width="4.28515625" style="99" customWidth="1"/>
    <col min="11278" max="11278" width="1.7109375" style="99" customWidth="1"/>
    <col min="11279" max="11280" width="4.28515625" style="99" customWidth="1"/>
    <col min="11281" max="11281" width="1.7109375" style="99" customWidth="1"/>
    <col min="11282" max="11282" width="4.28515625" style="99" customWidth="1"/>
    <col min="11283" max="11283" width="21.7109375" style="99" customWidth="1"/>
    <col min="11284" max="11284" width="10.28515625" style="99" customWidth="1"/>
    <col min="11285" max="11285" width="2.7109375" style="99" customWidth="1"/>
    <col min="11286" max="11286" width="10.28515625" style="99" customWidth="1"/>
    <col min="11287" max="11294" width="0" style="99" hidden="1" customWidth="1"/>
    <col min="11295" max="11295" width="5.7109375" style="99" customWidth="1"/>
    <col min="11296" max="11296" width="1.7109375" style="99" customWidth="1"/>
    <col min="11297" max="11298" width="5.7109375" style="99" customWidth="1"/>
    <col min="11299" max="11299" width="1.7109375" style="99" customWidth="1"/>
    <col min="11300" max="11301" width="5.7109375" style="99" customWidth="1"/>
    <col min="11302" max="11302" width="1.7109375" style="99" customWidth="1"/>
    <col min="11303" max="11303" width="5.7109375" style="99" customWidth="1"/>
    <col min="11304" max="11520" width="11.42578125" style="99"/>
    <col min="11521" max="11521" width="4.5703125" style="99" customWidth="1"/>
    <col min="11522" max="11523" width="7.28515625" style="99" customWidth="1"/>
    <col min="11524" max="11524" width="5.28515625" style="99" customWidth="1"/>
    <col min="11525" max="11525" width="21.7109375" style="99" customWidth="1"/>
    <col min="11526" max="11526" width="0.85546875" style="99" customWidth="1"/>
    <col min="11527" max="11527" width="10.28515625" style="99" customWidth="1"/>
    <col min="11528" max="11528" width="2.7109375" style="99" customWidth="1"/>
    <col min="11529" max="11529" width="10.28515625" style="99" customWidth="1"/>
    <col min="11530" max="11530" width="4.28515625" style="99" customWidth="1"/>
    <col min="11531" max="11531" width="1.7109375" style="99" customWidth="1"/>
    <col min="11532" max="11533" width="4.28515625" style="99" customWidth="1"/>
    <col min="11534" max="11534" width="1.7109375" style="99" customWidth="1"/>
    <col min="11535" max="11536" width="4.28515625" style="99" customWidth="1"/>
    <col min="11537" max="11537" width="1.7109375" style="99" customWidth="1"/>
    <col min="11538" max="11538" width="4.28515625" style="99" customWidth="1"/>
    <col min="11539" max="11539" width="21.7109375" style="99" customWidth="1"/>
    <col min="11540" max="11540" width="10.28515625" style="99" customWidth="1"/>
    <col min="11541" max="11541" width="2.7109375" style="99" customWidth="1"/>
    <col min="11542" max="11542" width="10.28515625" style="99" customWidth="1"/>
    <col min="11543" max="11550" width="0" style="99" hidden="1" customWidth="1"/>
    <col min="11551" max="11551" width="5.7109375" style="99" customWidth="1"/>
    <col min="11552" max="11552" width="1.7109375" style="99" customWidth="1"/>
    <col min="11553" max="11554" width="5.7109375" style="99" customWidth="1"/>
    <col min="11555" max="11555" width="1.7109375" style="99" customWidth="1"/>
    <col min="11556" max="11557" width="5.7109375" style="99" customWidth="1"/>
    <col min="11558" max="11558" width="1.7109375" style="99" customWidth="1"/>
    <col min="11559" max="11559" width="5.7109375" style="99" customWidth="1"/>
    <col min="11560" max="11776" width="11.42578125" style="99"/>
    <col min="11777" max="11777" width="4.5703125" style="99" customWidth="1"/>
    <col min="11778" max="11779" width="7.28515625" style="99" customWidth="1"/>
    <col min="11780" max="11780" width="5.28515625" style="99" customWidth="1"/>
    <col min="11781" max="11781" width="21.7109375" style="99" customWidth="1"/>
    <col min="11782" max="11782" width="0.85546875" style="99" customWidth="1"/>
    <col min="11783" max="11783" width="10.28515625" style="99" customWidth="1"/>
    <col min="11784" max="11784" width="2.7109375" style="99" customWidth="1"/>
    <col min="11785" max="11785" width="10.28515625" style="99" customWidth="1"/>
    <col min="11786" max="11786" width="4.28515625" style="99" customWidth="1"/>
    <col min="11787" max="11787" width="1.7109375" style="99" customWidth="1"/>
    <col min="11788" max="11789" width="4.28515625" style="99" customWidth="1"/>
    <col min="11790" max="11790" width="1.7109375" style="99" customWidth="1"/>
    <col min="11791" max="11792" width="4.28515625" style="99" customWidth="1"/>
    <col min="11793" max="11793" width="1.7109375" style="99" customWidth="1"/>
    <col min="11794" max="11794" width="4.28515625" style="99" customWidth="1"/>
    <col min="11795" max="11795" width="21.7109375" style="99" customWidth="1"/>
    <col min="11796" max="11796" width="10.28515625" style="99" customWidth="1"/>
    <col min="11797" max="11797" width="2.7109375" style="99" customWidth="1"/>
    <col min="11798" max="11798" width="10.28515625" style="99" customWidth="1"/>
    <col min="11799" max="11806" width="0" style="99" hidden="1" customWidth="1"/>
    <col min="11807" max="11807" width="5.7109375" style="99" customWidth="1"/>
    <col min="11808" max="11808" width="1.7109375" style="99" customWidth="1"/>
    <col min="11809" max="11810" width="5.7109375" style="99" customWidth="1"/>
    <col min="11811" max="11811" width="1.7109375" style="99" customWidth="1"/>
    <col min="11812" max="11813" width="5.7109375" style="99" customWidth="1"/>
    <col min="11814" max="11814" width="1.7109375" style="99" customWidth="1"/>
    <col min="11815" max="11815" width="5.7109375" style="99" customWidth="1"/>
    <col min="11816" max="12032" width="11.42578125" style="99"/>
    <col min="12033" max="12033" width="4.5703125" style="99" customWidth="1"/>
    <col min="12034" max="12035" width="7.28515625" style="99" customWidth="1"/>
    <col min="12036" max="12036" width="5.28515625" style="99" customWidth="1"/>
    <col min="12037" max="12037" width="21.7109375" style="99" customWidth="1"/>
    <col min="12038" max="12038" width="0.85546875" style="99" customWidth="1"/>
    <col min="12039" max="12039" width="10.28515625" style="99" customWidth="1"/>
    <col min="12040" max="12040" width="2.7109375" style="99" customWidth="1"/>
    <col min="12041" max="12041" width="10.28515625" style="99" customWidth="1"/>
    <col min="12042" max="12042" width="4.28515625" style="99" customWidth="1"/>
    <col min="12043" max="12043" width="1.7109375" style="99" customWidth="1"/>
    <col min="12044" max="12045" width="4.28515625" style="99" customWidth="1"/>
    <col min="12046" max="12046" width="1.7109375" style="99" customWidth="1"/>
    <col min="12047" max="12048" width="4.28515625" style="99" customWidth="1"/>
    <col min="12049" max="12049" width="1.7109375" style="99" customWidth="1"/>
    <col min="12050" max="12050" width="4.28515625" style="99" customWidth="1"/>
    <col min="12051" max="12051" width="21.7109375" style="99" customWidth="1"/>
    <col min="12052" max="12052" width="10.28515625" style="99" customWidth="1"/>
    <col min="12053" max="12053" width="2.7109375" style="99" customWidth="1"/>
    <col min="12054" max="12054" width="10.28515625" style="99" customWidth="1"/>
    <col min="12055" max="12062" width="0" style="99" hidden="1" customWidth="1"/>
    <col min="12063" max="12063" width="5.7109375" style="99" customWidth="1"/>
    <col min="12064" max="12064" width="1.7109375" style="99" customWidth="1"/>
    <col min="12065" max="12066" width="5.7109375" style="99" customWidth="1"/>
    <col min="12067" max="12067" width="1.7109375" style="99" customWidth="1"/>
    <col min="12068" max="12069" width="5.7109375" style="99" customWidth="1"/>
    <col min="12070" max="12070" width="1.7109375" style="99" customWidth="1"/>
    <col min="12071" max="12071" width="5.7109375" style="99" customWidth="1"/>
    <col min="12072" max="12288" width="11.42578125" style="99"/>
    <col min="12289" max="12289" width="4.5703125" style="99" customWidth="1"/>
    <col min="12290" max="12291" width="7.28515625" style="99" customWidth="1"/>
    <col min="12292" max="12292" width="5.28515625" style="99" customWidth="1"/>
    <col min="12293" max="12293" width="21.7109375" style="99" customWidth="1"/>
    <col min="12294" max="12294" width="0.85546875" style="99" customWidth="1"/>
    <col min="12295" max="12295" width="10.28515625" style="99" customWidth="1"/>
    <col min="12296" max="12296" width="2.7109375" style="99" customWidth="1"/>
    <col min="12297" max="12297" width="10.28515625" style="99" customWidth="1"/>
    <col min="12298" max="12298" width="4.28515625" style="99" customWidth="1"/>
    <col min="12299" max="12299" width="1.7109375" style="99" customWidth="1"/>
    <col min="12300" max="12301" width="4.28515625" style="99" customWidth="1"/>
    <col min="12302" max="12302" width="1.7109375" style="99" customWidth="1"/>
    <col min="12303" max="12304" width="4.28515625" style="99" customWidth="1"/>
    <col min="12305" max="12305" width="1.7109375" style="99" customWidth="1"/>
    <col min="12306" max="12306" width="4.28515625" style="99" customWidth="1"/>
    <col min="12307" max="12307" width="21.7109375" style="99" customWidth="1"/>
    <col min="12308" max="12308" width="10.28515625" style="99" customWidth="1"/>
    <col min="12309" max="12309" width="2.7109375" style="99" customWidth="1"/>
    <col min="12310" max="12310" width="10.28515625" style="99" customWidth="1"/>
    <col min="12311" max="12318" width="0" style="99" hidden="1" customWidth="1"/>
    <col min="12319" max="12319" width="5.7109375" style="99" customWidth="1"/>
    <col min="12320" max="12320" width="1.7109375" style="99" customWidth="1"/>
    <col min="12321" max="12322" width="5.7109375" style="99" customWidth="1"/>
    <col min="12323" max="12323" width="1.7109375" style="99" customWidth="1"/>
    <col min="12324" max="12325" width="5.7109375" style="99" customWidth="1"/>
    <col min="12326" max="12326" width="1.7109375" style="99" customWidth="1"/>
    <col min="12327" max="12327" width="5.7109375" style="99" customWidth="1"/>
    <col min="12328" max="12544" width="11.42578125" style="99"/>
    <col min="12545" max="12545" width="4.5703125" style="99" customWidth="1"/>
    <col min="12546" max="12547" width="7.28515625" style="99" customWidth="1"/>
    <col min="12548" max="12548" width="5.28515625" style="99" customWidth="1"/>
    <col min="12549" max="12549" width="21.7109375" style="99" customWidth="1"/>
    <col min="12550" max="12550" width="0.85546875" style="99" customWidth="1"/>
    <col min="12551" max="12551" width="10.28515625" style="99" customWidth="1"/>
    <col min="12552" max="12552" width="2.7109375" style="99" customWidth="1"/>
    <col min="12553" max="12553" width="10.28515625" style="99" customWidth="1"/>
    <col min="12554" max="12554" width="4.28515625" style="99" customWidth="1"/>
    <col min="12555" max="12555" width="1.7109375" style="99" customWidth="1"/>
    <col min="12556" max="12557" width="4.28515625" style="99" customWidth="1"/>
    <col min="12558" max="12558" width="1.7109375" style="99" customWidth="1"/>
    <col min="12559" max="12560" width="4.28515625" style="99" customWidth="1"/>
    <col min="12561" max="12561" width="1.7109375" style="99" customWidth="1"/>
    <col min="12562" max="12562" width="4.28515625" style="99" customWidth="1"/>
    <col min="12563" max="12563" width="21.7109375" style="99" customWidth="1"/>
    <col min="12564" max="12564" width="10.28515625" style="99" customWidth="1"/>
    <col min="12565" max="12565" width="2.7109375" style="99" customWidth="1"/>
    <col min="12566" max="12566" width="10.28515625" style="99" customWidth="1"/>
    <col min="12567" max="12574" width="0" style="99" hidden="1" customWidth="1"/>
    <col min="12575" max="12575" width="5.7109375" style="99" customWidth="1"/>
    <col min="12576" max="12576" width="1.7109375" style="99" customWidth="1"/>
    <col min="12577" max="12578" width="5.7109375" style="99" customWidth="1"/>
    <col min="12579" max="12579" width="1.7109375" style="99" customWidth="1"/>
    <col min="12580" max="12581" width="5.7109375" style="99" customWidth="1"/>
    <col min="12582" max="12582" width="1.7109375" style="99" customWidth="1"/>
    <col min="12583" max="12583" width="5.7109375" style="99" customWidth="1"/>
    <col min="12584" max="12800" width="11.42578125" style="99"/>
    <col min="12801" max="12801" width="4.5703125" style="99" customWidth="1"/>
    <col min="12802" max="12803" width="7.28515625" style="99" customWidth="1"/>
    <col min="12804" max="12804" width="5.28515625" style="99" customWidth="1"/>
    <col min="12805" max="12805" width="21.7109375" style="99" customWidth="1"/>
    <col min="12806" max="12806" width="0.85546875" style="99" customWidth="1"/>
    <col min="12807" max="12807" width="10.28515625" style="99" customWidth="1"/>
    <col min="12808" max="12808" width="2.7109375" style="99" customWidth="1"/>
    <col min="12809" max="12809" width="10.28515625" style="99" customWidth="1"/>
    <col min="12810" max="12810" width="4.28515625" style="99" customWidth="1"/>
    <col min="12811" max="12811" width="1.7109375" style="99" customWidth="1"/>
    <col min="12812" max="12813" width="4.28515625" style="99" customWidth="1"/>
    <col min="12814" max="12814" width="1.7109375" style="99" customWidth="1"/>
    <col min="12815" max="12816" width="4.28515625" style="99" customWidth="1"/>
    <col min="12817" max="12817" width="1.7109375" style="99" customWidth="1"/>
    <col min="12818" max="12818" width="4.28515625" style="99" customWidth="1"/>
    <col min="12819" max="12819" width="21.7109375" style="99" customWidth="1"/>
    <col min="12820" max="12820" width="10.28515625" style="99" customWidth="1"/>
    <col min="12821" max="12821" width="2.7109375" style="99" customWidth="1"/>
    <col min="12822" max="12822" width="10.28515625" style="99" customWidth="1"/>
    <col min="12823" max="12830" width="0" style="99" hidden="1" customWidth="1"/>
    <col min="12831" max="12831" width="5.7109375" style="99" customWidth="1"/>
    <col min="12832" max="12832" width="1.7109375" style="99" customWidth="1"/>
    <col min="12833" max="12834" width="5.7109375" style="99" customWidth="1"/>
    <col min="12835" max="12835" width="1.7109375" style="99" customWidth="1"/>
    <col min="12836" max="12837" width="5.7109375" style="99" customWidth="1"/>
    <col min="12838" max="12838" width="1.7109375" style="99" customWidth="1"/>
    <col min="12839" max="12839" width="5.7109375" style="99" customWidth="1"/>
    <col min="12840" max="13056" width="11.42578125" style="99"/>
    <col min="13057" max="13057" width="4.5703125" style="99" customWidth="1"/>
    <col min="13058" max="13059" width="7.28515625" style="99" customWidth="1"/>
    <col min="13060" max="13060" width="5.28515625" style="99" customWidth="1"/>
    <col min="13061" max="13061" width="21.7109375" style="99" customWidth="1"/>
    <col min="13062" max="13062" width="0.85546875" style="99" customWidth="1"/>
    <col min="13063" max="13063" width="10.28515625" style="99" customWidth="1"/>
    <col min="13064" max="13064" width="2.7109375" style="99" customWidth="1"/>
    <col min="13065" max="13065" width="10.28515625" style="99" customWidth="1"/>
    <col min="13066" max="13066" width="4.28515625" style="99" customWidth="1"/>
    <col min="13067" max="13067" width="1.7109375" style="99" customWidth="1"/>
    <col min="13068" max="13069" width="4.28515625" style="99" customWidth="1"/>
    <col min="13070" max="13070" width="1.7109375" style="99" customWidth="1"/>
    <col min="13071" max="13072" width="4.28515625" style="99" customWidth="1"/>
    <col min="13073" max="13073" width="1.7109375" style="99" customWidth="1"/>
    <col min="13074" max="13074" width="4.28515625" style="99" customWidth="1"/>
    <col min="13075" max="13075" width="21.7109375" style="99" customWidth="1"/>
    <col min="13076" max="13076" width="10.28515625" style="99" customWidth="1"/>
    <col min="13077" max="13077" width="2.7109375" style="99" customWidth="1"/>
    <col min="13078" max="13078" width="10.28515625" style="99" customWidth="1"/>
    <col min="13079" max="13086" width="0" style="99" hidden="1" customWidth="1"/>
    <col min="13087" max="13087" width="5.7109375" style="99" customWidth="1"/>
    <col min="13088" max="13088" width="1.7109375" style="99" customWidth="1"/>
    <col min="13089" max="13090" width="5.7109375" style="99" customWidth="1"/>
    <col min="13091" max="13091" width="1.7109375" style="99" customWidth="1"/>
    <col min="13092" max="13093" width="5.7109375" style="99" customWidth="1"/>
    <col min="13094" max="13094" width="1.7109375" style="99" customWidth="1"/>
    <col min="13095" max="13095" width="5.7109375" style="99" customWidth="1"/>
    <col min="13096" max="13312" width="11.42578125" style="99"/>
    <col min="13313" max="13313" width="4.5703125" style="99" customWidth="1"/>
    <col min="13314" max="13315" width="7.28515625" style="99" customWidth="1"/>
    <col min="13316" max="13316" width="5.28515625" style="99" customWidth="1"/>
    <col min="13317" max="13317" width="21.7109375" style="99" customWidth="1"/>
    <col min="13318" max="13318" width="0.85546875" style="99" customWidth="1"/>
    <col min="13319" max="13319" width="10.28515625" style="99" customWidth="1"/>
    <col min="13320" max="13320" width="2.7109375" style="99" customWidth="1"/>
    <col min="13321" max="13321" width="10.28515625" style="99" customWidth="1"/>
    <col min="13322" max="13322" width="4.28515625" style="99" customWidth="1"/>
    <col min="13323" max="13323" width="1.7109375" style="99" customWidth="1"/>
    <col min="13324" max="13325" width="4.28515625" style="99" customWidth="1"/>
    <col min="13326" max="13326" width="1.7109375" style="99" customWidth="1"/>
    <col min="13327" max="13328" width="4.28515625" style="99" customWidth="1"/>
    <col min="13329" max="13329" width="1.7109375" style="99" customWidth="1"/>
    <col min="13330" max="13330" width="4.28515625" style="99" customWidth="1"/>
    <col min="13331" max="13331" width="21.7109375" style="99" customWidth="1"/>
    <col min="13332" max="13332" width="10.28515625" style="99" customWidth="1"/>
    <col min="13333" max="13333" width="2.7109375" style="99" customWidth="1"/>
    <col min="13334" max="13334" width="10.28515625" style="99" customWidth="1"/>
    <col min="13335" max="13342" width="0" style="99" hidden="1" customWidth="1"/>
    <col min="13343" max="13343" width="5.7109375" style="99" customWidth="1"/>
    <col min="13344" max="13344" width="1.7109375" style="99" customWidth="1"/>
    <col min="13345" max="13346" width="5.7109375" style="99" customWidth="1"/>
    <col min="13347" max="13347" width="1.7109375" style="99" customWidth="1"/>
    <col min="13348" max="13349" width="5.7109375" style="99" customWidth="1"/>
    <col min="13350" max="13350" width="1.7109375" style="99" customWidth="1"/>
    <col min="13351" max="13351" width="5.7109375" style="99" customWidth="1"/>
    <col min="13352" max="13568" width="11.42578125" style="99"/>
    <col min="13569" max="13569" width="4.5703125" style="99" customWidth="1"/>
    <col min="13570" max="13571" width="7.28515625" style="99" customWidth="1"/>
    <col min="13572" max="13572" width="5.28515625" style="99" customWidth="1"/>
    <col min="13573" max="13573" width="21.7109375" style="99" customWidth="1"/>
    <col min="13574" max="13574" width="0.85546875" style="99" customWidth="1"/>
    <col min="13575" max="13575" width="10.28515625" style="99" customWidth="1"/>
    <col min="13576" max="13576" width="2.7109375" style="99" customWidth="1"/>
    <col min="13577" max="13577" width="10.28515625" style="99" customWidth="1"/>
    <col min="13578" max="13578" width="4.28515625" style="99" customWidth="1"/>
    <col min="13579" max="13579" width="1.7109375" style="99" customWidth="1"/>
    <col min="13580" max="13581" width="4.28515625" style="99" customWidth="1"/>
    <col min="13582" max="13582" width="1.7109375" style="99" customWidth="1"/>
    <col min="13583" max="13584" width="4.28515625" style="99" customWidth="1"/>
    <col min="13585" max="13585" width="1.7109375" style="99" customWidth="1"/>
    <col min="13586" max="13586" width="4.28515625" style="99" customWidth="1"/>
    <col min="13587" max="13587" width="21.7109375" style="99" customWidth="1"/>
    <col min="13588" max="13588" width="10.28515625" style="99" customWidth="1"/>
    <col min="13589" max="13589" width="2.7109375" style="99" customWidth="1"/>
    <col min="13590" max="13590" width="10.28515625" style="99" customWidth="1"/>
    <col min="13591" max="13598" width="0" style="99" hidden="1" customWidth="1"/>
    <col min="13599" max="13599" width="5.7109375" style="99" customWidth="1"/>
    <col min="13600" max="13600" width="1.7109375" style="99" customWidth="1"/>
    <col min="13601" max="13602" width="5.7109375" style="99" customWidth="1"/>
    <col min="13603" max="13603" width="1.7109375" style="99" customWidth="1"/>
    <col min="13604" max="13605" width="5.7109375" style="99" customWidth="1"/>
    <col min="13606" max="13606" width="1.7109375" style="99" customWidth="1"/>
    <col min="13607" max="13607" width="5.7109375" style="99" customWidth="1"/>
    <col min="13608" max="13824" width="11.42578125" style="99"/>
    <col min="13825" max="13825" width="4.5703125" style="99" customWidth="1"/>
    <col min="13826" max="13827" width="7.28515625" style="99" customWidth="1"/>
    <col min="13828" max="13828" width="5.28515625" style="99" customWidth="1"/>
    <col min="13829" max="13829" width="21.7109375" style="99" customWidth="1"/>
    <col min="13830" max="13830" width="0.85546875" style="99" customWidth="1"/>
    <col min="13831" max="13831" width="10.28515625" style="99" customWidth="1"/>
    <col min="13832" max="13832" width="2.7109375" style="99" customWidth="1"/>
    <col min="13833" max="13833" width="10.28515625" style="99" customWidth="1"/>
    <col min="13834" max="13834" width="4.28515625" style="99" customWidth="1"/>
    <col min="13835" max="13835" width="1.7109375" style="99" customWidth="1"/>
    <col min="13836" max="13837" width="4.28515625" style="99" customWidth="1"/>
    <col min="13838" max="13838" width="1.7109375" style="99" customWidth="1"/>
    <col min="13839" max="13840" width="4.28515625" style="99" customWidth="1"/>
    <col min="13841" max="13841" width="1.7109375" style="99" customWidth="1"/>
    <col min="13842" max="13842" width="4.28515625" style="99" customWidth="1"/>
    <col min="13843" max="13843" width="21.7109375" style="99" customWidth="1"/>
    <col min="13844" max="13844" width="10.28515625" style="99" customWidth="1"/>
    <col min="13845" max="13845" width="2.7109375" style="99" customWidth="1"/>
    <col min="13846" max="13846" width="10.28515625" style="99" customWidth="1"/>
    <col min="13847" max="13854" width="0" style="99" hidden="1" customWidth="1"/>
    <col min="13855" max="13855" width="5.7109375" style="99" customWidth="1"/>
    <col min="13856" max="13856" width="1.7109375" style="99" customWidth="1"/>
    <col min="13857" max="13858" width="5.7109375" style="99" customWidth="1"/>
    <col min="13859" max="13859" width="1.7109375" style="99" customWidth="1"/>
    <col min="13860" max="13861" width="5.7109375" style="99" customWidth="1"/>
    <col min="13862" max="13862" width="1.7109375" style="99" customWidth="1"/>
    <col min="13863" max="13863" width="5.7109375" style="99" customWidth="1"/>
    <col min="13864" max="14080" width="11.42578125" style="99"/>
    <col min="14081" max="14081" width="4.5703125" style="99" customWidth="1"/>
    <col min="14082" max="14083" width="7.28515625" style="99" customWidth="1"/>
    <col min="14084" max="14084" width="5.28515625" style="99" customWidth="1"/>
    <col min="14085" max="14085" width="21.7109375" style="99" customWidth="1"/>
    <col min="14086" max="14086" width="0.85546875" style="99" customWidth="1"/>
    <col min="14087" max="14087" width="10.28515625" style="99" customWidth="1"/>
    <col min="14088" max="14088" width="2.7109375" style="99" customWidth="1"/>
    <col min="14089" max="14089" width="10.28515625" style="99" customWidth="1"/>
    <col min="14090" max="14090" width="4.28515625" style="99" customWidth="1"/>
    <col min="14091" max="14091" width="1.7109375" style="99" customWidth="1"/>
    <col min="14092" max="14093" width="4.28515625" style="99" customWidth="1"/>
    <col min="14094" max="14094" width="1.7109375" style="99" customWidth="1"/>
    <col min="14095" max="14096" width="4.28515625" style="99" customWidth="1"/>
    <col min="14097" max="14097" width="1.7109375" style="99" customWidth="1"/>
    <col min="14098" max="14098" width="4.28515625" style="99" customWidth="1"/>
    <col min="14099" max="14099" width="21.7109375" style="99" customWidth="1"/>
    <col min="14100" max="14100" width="10.28515625" style="99" customWidth="1"/>
    <col min="14101" max="14101" width="2.7109375" style="99" customWidth="1"/>
    <col min="14102" max="14102" width="10.28515625" style="99" customWidth="1"/>
    <col min="14103" max="14110" width="0" style="99" hidden="1" customWidth="1"/>
    <col min="14111" max="14111" width="5.7109375" style="99" customWidth="1"/>
    <col min="14112" max="14112" width="1.7109375" style="99" customWidth="1"/>
    <col min="14113" max="14114" width="5.7109375" style="99" customWidth="1"/>
    <col min="14115" max="14115" width="1.7109375" style="99" customWidth="1"/>
    <col min="14116" max="14117" width="5.7109375" style="99" customWidth="1"/>
    <col min="14118" max="14118" width="1.7109375" style="99" customWidth="1"/>
    <col min="14119" max="14119" width="5.7109375" style="99" customWidth="1"/>
    <col min="14120" max="14336" width="11.42578125" style="99"/>
    <col min="14337" max="14337" width="4.5703125" style="99" customWidth="1"/>
    <col min="14338" max="14339" width="7.28515625" style="99" customWidth="1"/>
    <col min="14340" max="14340" width="5.28515625" style="99" customWidth="1"/>
    <col min="14341" max="14341" width="21.7109375" style="99" customWidth="1"/>
    <col min="14342" max="14342" width="0.85546875" style="99" customWidth="1"/>
    <col min="14343" max="14343" width="10.28515625" style="99" customWidth="1"/>
    <col min="14344" max="14344" width="2.7109375" style="99" customWidth="1"/>
    <col min="14345" max="14345" width="10.28515625" style="99" customWidth="1"/>
    <col min="14346" max="14346" width="4.28515625" style="99" customWidth="1"/>
    <col min="14347" max="14347" width="1.7109375" style="99" customWidth="1"/>
    <col min="14348" max="14349" width="4.28515625" style="99" customWidth="1"/>
    <col min="14350" max="14350" width="1.7109375" style="99" customWidth="1"/>
    <col min="14351" max="14352" width="4.28515625" style="99" customWidth="1"/>
    <col min="14353" max="14353" width="1.7109375" style="99" customWidth="1"/>
    <col min="14354" max="14354" width="4.28515625" style="99" customWidth="1"/>
    <col min="14355" max="14355" width="21.7109375" style="99" customWidth="1"/>
    <col min="14356" max="14356" width="10.28515625" style="99" customWidth="1"/>
    <col min="14357" max="14357" width="2.7109375" style="99" customWidth="1"/>
    <col min="14358" max="14358" width="10.28515625" style="99" customWidth="1"/>
    <col min="14359" max="14366" width="0" style="99" hidden="1" customWidth="1"/>
    <col min="14367" max="14367" width="5.7109375" style="99" customWidth="1"/>
    <col min="14368" max="14368" width="1.7109375" style="99" customWidth="1"/>
    <col min="14369" max="14370" width="5.7109375" style="99" customWidth="1"/>
    <col min="14371" max="14371" width="1.7109375" style="99" customWidth="1"/>
    <col min="14372" max="14373" width="5.7109375" style="99" customWidth="1"/>
    <col min="14374" max="14374" width="1.7109375" style="99" customWidth="1"/>
    <col min="14375" max="14375" width="5.7109375" style="99" customWidth="1"/>
    <col min="14376" max="14592" width="11.42578125" style="99"/>
    <col min="14593" max="14593" width="4.5703125" style="99" customWidth="1"/>
    <col min="14594" max="14595" width="7.28515625" style="99" customWidth="1"/>
    <col min="14596" max="14596" width="5.28515625" style="99" customWidth="1"/>
    <col min="14597" max="14597" width="21.7109375" style="99" customWidth="1"/>
    <col min="14598" max="14598" width="0.85546875" style="99" customWidth="1"/>
    <col min="14599" max="14599" width="10.28515625" style="99" customWidth="1"/>
    <col min="14600" max="14600" width="2.7109375" style="99" customWidth="1"/>
    <col min="14601" max="14601" width="10.28515625" style="99" customWidth="1"/>
    <col min="14602" max="14602" width="4.28515625" style="99" customWidth="1"/>
    <col min="14603" max="14603" width="1.7109375" style="99" customWidth="1"/>
    <col min="14604" max="14605" width="4.28515625" style="99" customWidth="1"/>
    <col min="14606" max="14606" width="1.7109375" style="99" customWidth="1"/>
    <col min="14607" max="14608" width="4.28515625" style="99" customWidth="1"/>
    <col min="14609" max="14609" width="1.7109375" style="99" customWidth="1"/>
    <col min="14610" max="14610" width="4.28515625" style="99" customWidth="1"/>
    <col min="14611" max="14611" width="21.7109375" style="99" customWidth="1"/>
    <col min="14612" max="14612" width="10.28515625" style="99" customWidth="1"/>
    <col min="14613" max="14613" width="2.7109375" style="99" customWidth="1"/>
    <col min="14614" max="14614" width="10.28515625" style="99" customWidth="1"/>
    <col min="14615" max="14622" width="0" style="99" hidden="1" customWidth="1"/>
    <col min="14623" max="14623" width="5.7109375" style="99" customWidth="1"/>
    <col min="14624" max="14624" width="1.7109375" style="99" customWidth="1"/>
    <col min="14625" max="14626" width="5.7109375" style="99" customWidth="1"/>
    <col min="14627" max="14627" width="1.7109375" style="99" customWidth="1"/>
    <col min="14628" max="14629" width="5.7109375" style="99" customWidth="1"/>
    <col min="14630" max="14630" width="1.7109375" style="99" customWidth="1"/>
    <col min="14631" max="14631" width="5.7109375" style="99" customWidth="1"/>
    <col min="14632" max="14848" width="11.42578125" style="99"/>
    <col min="14849" max="14849" width="4.5703125" style="99" customWidth="1"/>
    <col min="14850" max="14851" width="7.28515625" style="99" customWidth="1"/>
    <col min="14852" max="14852" width="5.28515625" style="99" customWidth="1"/>
    <col min="14853" max="14853" width="21.7109375" style="99" customWidth="1"/>
    <col min="14854" max="14854" width="0.85546875" style="99" customWidth="1"/>
    <col min="14855" max="14855" width="10.28515625" style="99" customWidth="1"/>
    <col min="14856" max="14856" width="2.7109375" style="99" customWidth="1"/>
    <col min="14857" max="14857" width="10.28515625" style="99" customWidth="1"/>
    <col min="14858" max="14858" width="4.28515625" style="99" customWidth="1"/>
    <col min="14859" max="14859" width="1.7109375" style="99" customWidth="1"/>
    <col min="14860" max="14861" width="4.28515625" style="99" customWidth="1"/>
    <col min="14862" max="14862" width="1.7109375" style="99" customWidth="1"/>
    <col min="14863" max="14864" width="4.28515625" style="99" customWidth="1"/>
    <col min="14865" max="14865" width="1.7109375" style="99" customWidth="1"/>
    <col min="14866" max="14866" width="4.28515625" style="99" customWidth="1"/>
    <col min="14867" max="14867" width="21.7109375" style="99" customWidth="1"/>
    <col min="14868" max="14868" width="10.28515625" style="99" customWidth="1"/>
    <col min="14869" max="14869" width="2.7109375" style="99" customWidth="1"/>
    <col min="14870" max="14870" width="10.28515625" style="99" customWidth="1"/>
    <col min="14871" max="14878" width="0" style="99" hidden="1" customWidth="1"/>
    <col min="14879" max="14879" width="5.7109375" style="99" customWidth="1"/>
    <col min="14880" max="14880" width="1.7109375" style="99" customWidth="1"/>
    <col min="14881" max="14882" width="5.7109375" style="99" customWidth="1"/>
    <col min="14883" max="14883" width="1.7109375" style="99" customWidth="1"/>
    <col min="14884" max="14885" width="5.7109375" style="99" customWidth="1"/>
    <col min="14886" max="14886" width="1.7109375" style="99" customWidth="1"/>
    <col min="14887" max="14887" width="5.7109375" style="99" customWidth="1"/>
    <col min="14888" max="15104" width="11.42578125" style="99"/>
    <col min="15105" max="15105" width="4.5703125" style="99" customWidth="1"/>
    <col min="15106" max="15107" width="7.28515625" style="99" customWidth="1"/>
    <col min="15108" max="15108" width="5.28515625" style="99" customWidth="1"/>
    <col min="15109" max="15109" width="21.7109375" style="99" customWidth="1"/>
    <col min="15110" max="15110" width="0.85546875" style="99" customWidth="1"/>
    <col min="15111" max="15111" width="10.28515625" style="99" customWidth="1"/>
    <col min="15112" max="15112" width="2.7109375" style="99" customWidth="1"/>
    <col min="15113" max="15113" width="10.28515625" style="99" customWidth="1"/>
    <col min="15114" max="15114" width="4.28515625" style="99" customWidth="1"/>
    <col min="15115" max="15115" width="1.7109375" style="99" customWidth="1"/>
    <col min="15116" max="15117" width="4.28515625" style="99" customWidth="1"/>
    <col min="15118" max="15118" width="1.7109375" style="99" customWidth="1"/>
    <col min="15119" max="15120" width="4.28515625" style="99" customWidth="1"/>
    <col min="15121" max="15121" width="1.7109375" style="99" customWidth="1"/>
    <col min="15122" max="15122" width="4.28515625" style="99" customWidth="1"/>
    <col min="15123" max="15123" width="21.7109375" style="99" customWidth="1"/>
    <col min="15124" max="15124" width="10.28515625" style="99" customWidth="1"/>
    <col min="15125" max="15125" width="2.7109375" style="99" customWidth="1"/>
    <col min="15126" max="15126" width="10.28515625" style="99" customWidth="1"/>
    <col min="15127" max="15134" width="0" style="99" hidden="1" customWidth="1"/>
    <col min="15135" max="15135" width="5.7109375" style="99" customWidth="1"/>
    <col min="15136" max="15136" width="1.7109375" style="99" customWidth="1"/>
    <col min="15137" max="15138" width="5.7109375" style="99" customWidth="1"/>
    <col min="15139" max="15139" width="1.7109375" style="99" customWidth="1"/>
    <col min="15140" max="15141" width="5.7109375" style="99" customWidth="1"/>
    <col min="15142" max="15142" width="1.7109375" style="99" customWidth="1"/>
    <col min="15143" max="15143" width="5.7109375" style="99" customWidth="1"/>
    <col min="15144" max="15360" width="11.42578125" style="99"/>
    <col min="15361" max="15361" width="4.5703125" style="99" customWidth="1"/>
    <col min="15362" max="15363" width="7.28515625" style="99" customWidth="1"/>
    <col min="15364" max="15364" width="5.28515625" style="99" customWidth="1"/>
    <col min="15365" max="15365" width="21.7109375" style="99" customWidth="1"/>
    <col min="15366" max="15366" width="0.85546875" style="99" customWidth="1"/>
    <col min="15367" max="15367" width="10.28515625" style="99" customWidth="1"/>
    <col min="15368" max="15368" width="2.7109375" style="99" customWidth="1"/>
    <col min="15369" max="15369" width="10.28515625" style="99" customWidth="1"/>
    <col min="15370" max="15370" width="4.28515625" style="99" customWidth="1"/>
    <col min="15371" max="15371" width="1.7109375" style="99" customWidth="1"/>
    <col min="15372" max="15373" width="4.28515625" style="99" customWidth="1"/>
    <col min="15374" max="15374" width="1.7109375" style="99" customWidth="1"/>
    <col min="15375" max="15376" width="4.28515625" style="99" customWidth="1"/>
    <col min="15377" max="15377" width="1.7109375" style="99" customWidth="1"/>
    <col min="15378" max="15378" width="4.28515625" style="99" customWidth="1"/>
    <col min="15379" max="15379" width="21.7109375" style="99" customWidth="1"/>
    <col min="15380" max="15380" width="10.28515625" style="99" customWidth="1"/>
    <col min="15381" max="15381" width="2.7109375" style="99" customWidth="1"/>
    <col min="15382" max="15382" width="10.28515625" style="99" customWidth="1"/>
    <col min="15383" max="15390" width="0" style="99" hidden="1" customWidth="1"/>
    <col min="15391" max="15391" width="5.7109375" style="99" customWidth="1"/>
    <col min="15392" max="15392" width="1.7109375" style="99" customWidth="1"/>
    <col min="15393" max="15394" width="5.7109375" style="99" customWidth="1"/>
    <col min="15395" max="15395" width="1.7109375" style="99" customWidth="1"/>
    <col min="15396" max="15397" width="5.7109375" style="99" customWidth="1"/>
    <col min="15398" max="15398" width="1.7109375" style="99" customWidth="1"/>
    <col min="15399" max="15399" width="5.7109375" style="99" customWidth="1"/>
    <col min="15400" max="15616" width="11.42578125" style="99"/>
    <col min="15617" max="15617" width="4.5703125" style="99" customWidth="1"/>
    <col min="15618" max="15619" width="7.28515625" style="99" customWidth="1"/>
    <col min="15620" max="15620" width="5.28515625" style="99" customWidth="1"/>
    <col min="15621" max="15621" width="21.7109375" style="99" customWidth="1"/>
    <col min="15622" max="15622" width="0.85546875" style="99" customWidth="1"/>
    <col min="15623" max="15623" width="10.28515625" style="99" customWidth="1"/>
    <col min="15624" max="15624" width="2.7109375" style="99" customWidth="1"/>
    <col min="15625" max="15625" width="10.28515625" style="99" customWidth="1"/>
    <col min="15626" max="15626" width="4.28515625" style="99" customWidth="1"/>
    <col min="15627" max="15627" width="1.7109375" style="99" customWidth="1"/>
    <col min="15628" max="15629" width="4.28515625" style="99" customWidth="1"/>
    <col min="15630" max="15630" width="1.7109375" style="99" customWidth="1"/>
    <col min="15631" max="15632" width="4.28515625" style="99" customWidth="1"/>
    <col min="15633" max="15633" width="1.7109375" style="99" customWidth="1"/>
    <col min="15634" max="15634" width="4.28515625" style="99" customWidth="1"/>
    <col min="15635" max="15635" width="21.7109375" style="99" customWidth="1"/>
    <col min="15636" max="15636" width="10.28515625" style="99" customWidth="1"/>
    <col min="15637" max="15637" width="2.7109375" style="99" customWidth="1"/>
    <col min="15638" max="15638" width="10.28515625" style="99" customWidth="1"/>
    <col min="15639" max="15646" width="0" style="99" hidden="1" customWidth="1"/>
    <col min="15647" max="15647" width="5.7109375" style="99" customWidth="1"/>
    <col min="15648" max="15648" width="1.7109375" style="99" customWidth="1"/>
    <col min="15649" max="15650" width="5.7109375" style="99" customWidth="1"/>
    <col min="15651" max="15651" width="1.7109375" style="99" customWidth="1"/>
    <col min="15652" max="15653" width="5.7109375" style="99" customWidth="1"/>
    <col min="15654" max="15654" width="1.7109375" style="99" customWidth="1"/>
    <col min="15655" max="15655" width="5.7109375" style="99" customWidth="1"/>
    <col min="15656" max="15872" width="11.42578125" style="99"/>
    <col min="15873" max="15873" width="4.5703125" style="99" customWidth="1"/>
    <col min="15874" max="15875" width="7.28515625" style="99" customWidth="1"/>
    <col min="15876" max="15876" width="5.28515625" style="99" customWidth="1"/>
    <col min="15877" max="15877" width="21.7109375" style="99" customWidth="1"/>
    <col min="15878" max="15878" width="0.85546875" style="99" customWidth="1"/>
    <col min="15879" max="15879" width="10.28515625" style="99" customWidth="1"/>
    <col min="15880" max="15880" width="2.7109375" style="99" customWidth="1"/>
    <col min="15881" max="15881" width="10.28515625" style="99" customWidth="1"/>
    <col min="15882" max="15882" width="4.28515625" style="99" customWidth="1"/>
    <col min="15883" max="15883" width="1.7109375" style="99" customWidth="1"/>
    <col min="15884" max="15885" width="4.28515625" style="99" customWidth="1"/>
    <col min="15886" max="15886" width="1.7109375" style="99" customWidth="1"/>
    <col min="15887" max="15888" width="4.28515625" style="99" customWidth="1"/>
    <col min="15889" max="15889" width="1.7109375" style="99" customWidth="1"/>
    <col min="15890" max="15890" width="4.28515625" style="99" customWidth="1"/>
    <col min="15891" max="15891" width="21.7109375" style="99" customWidth="1"/>
    <col min="15892" max="15892" width="10.28515625" style="99" customWidth="1"/>
    <col min="15893" max="15893" width="2.7109375" style="99" customWidth="1"/>
    <col min="15894" max="15894" width="10.28515625" style="99" customWidth="1"/>
    <col min="15895" max="15902" width="0" style="99" hidden="1" customWidth="1"/>
    <col min="15903" max="15903" width="5.7109375" style="99" customWidth="1"/>
    <col min="15904" max="15904" width="1.7109375" style="99" customWidth="1"/>
    <col min="15905" max="15906" width="5.7109375" style="99" customWidth="1"/>
    <col min="15907" max="15907" width="1.7109375" style="99" customWidth="1"/>
    <col min="15908" max="15909" width="5.7109375" style="99" customWidth="1"/>
    <col min="15910" max="15910" width="1.7109375" style="99" customWidth="1"/>
    <col min="15911" max="15911" width="5.7109375" style="99" customWidth="1"/>
    <col min="15912" max="16128" width="11.42578125" style="99"/>
    <col min="16129" max="16129" width="4.5703125" style="99" customWidth="1"/>
    <col min="16130" max="16131" width="7.28515625" style="99" customWidth="1"/>
    <col min="16132" max="16132" width="5.28515625" style="99" customWidth="1"/>
    <col min="16133" max="16133" width="21.7109375" style="99" customWidth="1"/>
    <col min="16134" max="16134" width="0.85546875" style="99" customWidth="1"/>
    <col min="16135" max="16135" width="10.28515625" style="99" customWidth="1"/>
    <col min="16136" max="16136" width="2.7109375" style="99" customWidth="1"/>
    <col min="16137" max="16137" width="10.28515625" style="99" customWidth="1"/>
    <col min="16138" max="16138" width="4.28515625" style="99" customWidth="1"/>
    <col min="16139" max="16139" width="1.7109375" style="99" customWidth="1"/>
    <col min="16140" max="16141" width="4.28515625" style="99" customWidth="1"/>
    <col min="16142" max="16142" width="1.7109375" style="99" customWidth="1"/>
    <col min="16143" max="16144" width="4.28515625" style="99" customWidth="1"/>
    <col min="16145" max="16145" width="1.7109375" style="99" customWidth="1"/>
    <col min="16146" max="16146" width="4.28515625" style="99" customWidth="1"/>
    <col min="16147" max="16147" width="21.7109375" style="99" customWidth="1"/>
    <col min="16148" max="16148" width="10.28515625" style="99" customWidth="1"/>
    <col min="16149" max="16149" width="2.7109375" style="99" customWidth="1"/>
    <col min="16150" max="16150" width="10.28515625" style="99" customWidth="1"/>
    <col min="16151" max="16158" width="0" style="99" hidden="1" customWidth="1"/>
    <col min="16159" max="16159" width="5.7109375" style="99" customWidth="1"/>
    <col min="16160" max="16160" width="1.7109375" style="99" customWidth="1"/>
    <col min="16161" max="16162" width="5.7109375" style="99" customWidth="1"/>
    <col min="16163" max="16163" width="1.7109375" style="99" customWidth="1"/>
    <col min="16164" max="16165" width="5.7109375" style="99" customWidth="1"/>
    <col min="16166" max="16166" width="1.7109375" style="99" customWidth="1"/>
    <col min="16167" max="16167" width="5.7109375" style="99" customWidth="1"/>
    <col min="16168" max="16384" width="11.42578125" style="99"/>
  </cols>
  <sheetData>
    <row r="1" spans="1:40" s="2" customFormat="1" ht="22.5" customHeight="1" x14ac:dyDescent="0.25">
      <c r="A1" s="1"/>
      <c r="E1" s="181" t="s">
        <v>0</v>
      </c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3"/>
      <c r="V1" s="1"/>
      <c r="W1" s="1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s="2" customFormat="1" ht="6.75" customHeight="1" x14ac:dyDescent="0.2">
      <c r="A2" s="1"/>
      <c r="E2" s="4"/>
      <c r="V2" s="1"/>
      <c r="W2" s="1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s="2" customFormat="1" ht="18" customHeight="1" x14ac:dyDescent="0.25">
      <c r="A3" s="1"/>
      <c r="C3" s="5"/>
      <c r="D3" s="3"/>
      <c r="E3" s="182" t="str">
        <f>IF([1]Mannschaften!D2="","",[1]Mannschaften!D2)</f>
        <v xml:space="preserve"> Deutsche Meisterschaft der Jugend  Feld   2015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02"/>
      <c r="U3" s="102"/>
      <c r="V3" s="3"/>
      <c r="W3" s="3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s="3" customFormat="1" ht="17.25" customHeight="1" x14ac:dyDescent="0.25">
      <c r="B4" s="183" t="str">
        <f>IF([1]Mannschaften!I4="","",[1]Mannschaften!I4)</f>
        <v>Kellinghusen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s="2" customFormat="1" ht="16.5" customHeight="1" x14ac:dyDescent="0.25">
      <c r="A5" s="1"/>
      <c r="B5" s="184" t="str">
        <f>[1]Mannschaften!A5</f>
        <v xml:space="preserve">Ausrichter:     </v>
      </c>
      <c r="C5" s="184"/>
      <c r="D5" s="184"/>
      <c r="E5" s="184"/>
      <c r="F5" s="184"/>
      <c r="G5" s="184"/>
      <c r="H5" s="184"/>
      <c r="I5" s="184"/>
      <c r="J5" s="184"/>
      <c r="K5" s="185" t="str">
        <f>IF([1]Mannschaften!N5="","",[1]Mannschaften!N5)</f>
        <v>VfL Kellinghusen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s="2" customFormat="1" ht="3.75" customHeight="1" x14ac:dyDescent="0.2">
      <c r="A6" s="1"/>
      <c r="B6" s="8"/>
      <c r="C6" s="8"/>
      <c r="D6" s="8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10"/>
      <c r="W6" s="10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s="2" customFormat="1" ht="17.100000000000001" customHeight="1" x14ac:dyDescent="0.2">
      <c r="A7" s="1"/>
      <c r="B7" s="11"/>
      <c r="C7" s="12"/>
      <c r="D7" s="13"/>
      <c r="E7" s="14"/>
      <c r="F7" s="13"/>
      <c r="G7" s="13"/>
      <c r="H7" s="186" t="s">
        <v>1</v>
      </c>
      <c r="I7" s="186"/>
      <c r="J7" s="186"/>
      <c r="K7" s="187">
        <f>[1]Mannschaften!T4</f>
        <v>42253</v>
      </c>
      <c r="L7" s="187"/>
      <c r="M7" s="187"/>
      <c r="N7" s="187"/>
      <c r="O7" s="187"/>
      <c r="P7" s="187"/>
      <c r="Q7" s="187"/>
      <c r="R7" s="187"/>
      <c r="S7" s="187"/>
      <c r="T7" s="187"/>
      <c r="U7" s="13"/>
      <c r="V7" s="13"/>
      <c r="W7" s="13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s="2" customFormat="1" ht="6" customHeight="1" thickBot="1" x14ac:dyDescent="0.25">
      <c r="A8" s="1"/>
      <c r="B8" s="11"/>
      <c r="C8" s="11"/>
      <c r="D8" s="11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0"/>
      <c r="W8" s="10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s="3" customFormat="1" ht="17.100000000000001" customHeight="1" thickBot="1" x14ac:dyDescent="0.3">
      <c r="A9" s="2"/>
      <c r="B9" s="2"/>
      <c r="C9" s="4"/>
      <c r="D9" s="191" t="s">
        <v>2</v>
      </c>
      <c r="E9" s="193"/>
      <c r="F9" s="103"/>
      <c r="G9" s="104"/>
      <c r="H9" s="186" t="str">
        <f>[1]Mannschaften!K3</f>
        <v>W U14</v>
      </c>
      <c r="I9" s="186"/>
      <c r="J9" s="186"/>
      <c r="K9" s="186"/>
      <c r="L9" s="186"/>
      <c r="M9" s="186"/>
      <c r="N9" s="186"/>
      <c r="O9" s="104"/>
      <c r="P9" s="104"/>
      <c r="Q9" s="104"/>
      <c r="R9" s="191" t="s">
        <v>3</v>
      </c>
      <c r="S9" s="19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40" s="3" customFormat="1" ht="17.100000000000001" customHeight="1" x14ac:dyDescent="0.25">
      <c r="A10" s="2"/>
      <c r="B10" s="2"/>
      <c r="C10" s="4"/>
      <c r="D10" s="17" t="s">
        <v>33</v>
      </c>
      <c r="E10" s="105" t="str">
        <f>'[1]Gruppe A'!J31</f>
        <v/>
      </c>
      <c r="F10" s="16"/>
      <c r="R10" s="17" t="s">
        <v>33</v>
      </c>
      <c r="S10" s="17" t="str">
        <f>'[1]Gruppe B'!J31</f>
        <v/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40" s="3" customFormat="1" ht="17.100000000000001" customHeight="1" x14ac:dyDescent="0.25">
      <c r="A11" s="2"/>
      <c r="B11" s="2"/>
      <c r="C11" s="4"/>
      <c r="D11" s="22" t="s">
        <v>34</v>
      </c>
      <c r="E11" s="22" t="str">
        <f>'[1]Gruppe A'!J32</f>
        <v/>
      </c>
      <c r="F11" s="16"/>
      <c r="G11" s="195" t="s">
        <v>35</v>
      </c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22" t="s">
        <v>34</v>
      </c>
      <c r="S11" s="105" t="str">
        <f>'[1]Gruppe B'!J32</f>
        <v/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40" s="3" customFormat="1" ht="17.100000000000001" customHeight="1" x14ac:dyDescent="0.25">
      <c r="A12" s="2"/>
      <c r="B12" s="2"/>
      <c r="C12" s="4"/>
      <c r="D12" s="22" t="s">
        <v>36</v>
      </c>
      <c r="E12" s="22" t="str">
        <f>'[1]Gruppe A'!J33</f>
        <v/>
      </c>
      <c r="F12" s="194" t="str">
        <f>'[1]Spielplan-Sa'!I12</f>
        <v>Titelverteidiger: TV Jahn Schneverdingen</v>
      </c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6"/>
      <c r="R12" s="22" t="s">
        <v>36</v>
      </c>
      <c r="S12" s="105" t="str">
        <f>'[1]Gruppe B'!J33</f>
        <v/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40" s="3" customFormat="1" ht="17.100000000000001" customHeight="1" x14ac:dyDescent="0.25">
      <c r="A13" s="2"/>
      <c r="B13" s="2"/>
      <c r="C13" s="4"/>
      <c r="D13" s="22" t="s">
        <v>37</v>
      </c>
      <c r="E13" s="22" t="str">
        <f>'[1]Gruppe A'!J34</f>
        <v/>
      </c>
      <c r="F13" s="16"/>
      <c r="R13" s="22" t="s">
        <v>37</v>
      </c>
      <c r="S13" s="105" t="str">
        <f>'[1]Gruppe B'!J34</f>
        <v/>
      </c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40" s="3" customFormat="1" ht="17.100000000000001" customHeight="1" thickBot="1" x14ac:dyDescent="0.3">
      <c r="A14" s="2"/>
      <c r="B14" s="2"/>
      <c r="C14" s="4"/>
      <c r="D14" s="26" t="s">
        <v>38</v>
      </c>
      <c r="E14" s="26" t="str">
        <f>'[1]Gruppe A'!J35</f>
        <v/>
      </c>
      <c r="F14" s="16"/>
      <c r="R14" s="26" t="s">
        <v>38</v>
      </c>
      <c r="S14" s="106" t="str">
        <f>'[1]Gruppe B'!J35</f>
        <v/>
      </c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0" s="3" customFormat="1" ht="17.100000000000001" customHeight="1" x14ac:dyDescent="0.25">
      <c r="A15" s="198" t="s">
        <v>5</v>
      </c>
      <c r="B15" s="198" t="s">
        <v>6</v>
      </c>
      <c r="C15" s="200" t="s">
        <v>7</v>
      </c>
      <c r="D15" s="198" t="s">
        <v>8</v>
      </c>
      <c r="E15" s="202" t="s">
        <v>9</v>
      </c>
      <c r="F15" s="204" t="s">
        <v>10</v>
      </c>
      <c r="G15" s="204" t="s">
        <v>11</v>
      </c>
      <c r="H15" s="204"/>
      <c r="I15" s="206"/>
      <c r="J15" s="236" t="s">
        <v>12</v>
      </c>
      <c r="K15" s="237"/>
      <c r="L15" s="237"/>
      <c r="M15" s="237"/>
      <c r="N15" s="237"/>
      <c r="O15" s="237"/>
      <c r="P15" s="237"/>
      <c r="Q15" s="237"/>
      <c r="R15" s="238"/>
      <c r="S15" s="36" t="s">
        <v>13</v>
      </c>
      <c r="T15" s="202" t="s">
        <v>14</v>
      </c>
      <c r="U15" s="204"/>
      <c r="V15" s="206"/>
      <c r="W15" s="107" t="s">
        <v>39</v>
      </c>
      <c r="X15" s="3" t="s">
        <v>40</v>
      </c>
      <c r="Y15" s="214" t="s">
        <v>15</v>
      </c>
      <c r="Z15" s="214" t="s">
        <v>16</v>
      </c>
      <c r="AA15" s="214" t="s">
        <v>17</v>
      </c>
      <c r="AB15" s="214" t="s">
        <v>18</v>
      </c>
      <c r="AC15" s="214" t="s">
        <v>19</v>
      </c>
      <c r="AD15" s="214" t="s">
        <v>20</v>
      </c>
      <c r="AE15" s="208" t="s">
        <v>21</v>
      </c>
      <c r="AF15" s="209"/>
      <c r="AG15" s="210"/>
      <c r="AH15" s="208" t="s">
        <v>22</v>
      </c>
      <c r="AI15" s="209"/>
      <c r="AJ15" s="210"/>
      <c r="AK15" s="208" t="s">
        <v>23</v>
      </c>
      <c r="AL15" s="209"/>
      <c r="AM15" s="210"/>
    </row>
    <row r="16" spans="1:40" s="3" customFormat="1" ht="17.100000000000001" customHeight="1" thickBot="1" x14ac:dyDescent="0.3">
      <c r="A16" s="241"/>
      <c r="B16" s="241"/>
      <c r="C16" s="242"/>
      <c r="D16" s="241"/>
      <c r="E16" s="239"/>
      <c r="F16" s="234"/>
      <c r="G16" s="234"/>
      <c r="H16" s="234"/>
      <c r="I16" s="235"/>
      <c r="J16" s="257" t="s">
        <v>24</v>
      </c>
      <c r="K16" s="258"/>
      <c r="L16" s="258"/>
      <c r="M16" s="258" t="s">
        <v>25</v>
      </c>
      <c r="N16" s="258"/>
      <c r="O16" s="258"/>
      <c r="P16" s="258" t="s">
        <v>26</v>
      </c>
      <c r="Q16" s="258"/>
      <c r="R16" s="259"/>
      <c r="S16" s="108" t="s">
        <v>27</v>
      </c>
      <c r="T16" s="239"/>
      <c r="U16" s="234"/>
      <c r="V16" s="235"/>
      <c r="W16" s="107"/>
      <c r="Y16" s="240"/>
      <c r="Z16" s="240"/>
      <c r="AA16" s="240"/>
      <c r="AB16" s="240"/>
      <c r="AC16" s="240"/>
      <c r="AD16" s="240"/>
      <c r="AE16" s="254"/>
      <c r="AF16" s="255"/>
      <c r="AG16" s="256"/>
      <c r="AH16" s="254"/>
      <c r="AI16" s="255"/>
      <c r="AJ16" s="256"/>
      <c r="AK16" s="254"/>
      <c r="AL16" s="255"/>
      <c r="AM16" s="256"/>
    </row>
    <row r="17" spans="1:41" s="3" customFormat="1" ht="17.100000000000001" customHeight="1" thickBot="1" x14ac:dyDescent="0.3">
      <c r="A17" s="223">
        <v>11</v>
      </c>
      <c r="B17" s="225">
        <v>0.375</v>
      </c>
      <c r="C17" s="223">
        <v>21</v>
      </c>
      <c r="D17" s="227">
        <v>3</v>
      </c>
      <c r="E17" s="109" t="s">
        <v>41</v>
      </c>
      <c r="F17" s="110" t="s">
        <v>10</v>
      </c>
      <c r="G17" s="229" t="s">
        <v>42</v>
      </c>
      <c r="H17" s="229"/>
      <c r="I17" s="230"/>
      <c r="J17" s="231" t="s">
        <v>43</v>
      </c>
      <c r="K17" s="232"/>
      <c r="L17" s="232"/>
      <c r="M17" s="232"/>
      <c r="N17" s="232"/>
      <c r="O17" s="232"/>
      <c r="P17" s="232"/>
      <c r="Q17" s="232"/>
      <c r="R17" s="233"/>
      <c r="S17" s="111" t="s">
        <v>44</v>
      </c>
      <c r="T17" s="243"/>
      <c r="U17" s="244"/>
      <c r="V17" s="245"/>
      <c r="W17" s="112" t="s">
        <v>43</v>
      </c>
      <c r="X17" s="113">
        <f>$K$7</f>
        <v>42253</v>
      </c>
      <c r="Y17" s="114"/>
      <c r="Z17" s="114"/>
      <c r="AA17" s="114"/>
      <c r="AB17" s="114"/>
      <c r="AC17" s="114"/>
      <c r="AD17" s="114"/>
      <c r="AE17" s="246"/>
      <c r="AF17" s="247"/>
      <c r="AG17" s="248"/>
      <c r="AH17" s="246"/>
      <c r="AI17" s="247"/>
      <c r="AJ17" s="248"/>
      <c r="AK17" s="246"/>
      <c r="AL17" s="247"/>
      <c r="AM17" s="248"/>
    </row>
    <row r="18" spans="1:41" s="3" customFormat="1" ht="17.100000000000001" customHeight="1" thickBot="1" x14ac:dyDescent="0.3">
      <c r="A18" s="224"/>
      <c r="B18" s="226"/>
      <c r="C18" s="224"/>
      <c r="D18" s="228"/>
      <c r="E18" s="115" t="str">
        <f>E13</f>
        <v/>
      </c>
      <c r="F18" s="116" t="s">
        <v>10</v>
      </c>
      <c r="G18" s="249" t="str">
        <f>S14</f>
        <v/>
      </c>
      <c r="H18" s="249"/>
      <c r="I18" s="250"/>
      <c r="J18" s="117"/>
      <c r="K18" s="116" t="s">
        <v>10</v>
      </c>
      <c r="L18" s="118"/>
      <c r="M18" s="119"/>
      <c r="N18" s="116" t="s">
        <v>10</v>
      </c>
      <c r="O18" s="118"/>
      <c r="P18" s="119"/>
      <c r="Q18" s="116" t="s">
        <v>10</v>
      </c>
      <c r="R18" s="120"/>
      <c r="S18" s="56" t="s">
        <v>29</v>
      </c>
      <c r="T18" s="251"/>
      <c r="U18" s="252"/>
      <c r="V18" s="253"/>
      <c r="W18" s="121" t="s">
        <v>43</v>
      </c>
      <c r="X18" s="122">
        <f t="shared" ref="X18:X39" si="0">$K$7</f>
        <v>42253</v>
      </c>
      <c r="Y18" s="76" t="str">
        <f>IF(L18="","",IF(J18&gt;L18,1,0))</f>
        <v/>
      </c>
      <c r="Z18" s="76" t="str">
        <f>IF(O18="","",IF(M18&gt;O18,1,0))</f>
        <v/>
      </c>
      <c r="AA18" s="76" t="str">
        <f>IF(R18="","",IF(P18&gt;R18,1,0))</f>
        <v/>
      </c>
      <c r="AB18" s="76" t="str">
        <f>IF(Y18="","",IF(Y18=0,1,0))</f>
        <v/>
      </c>
      <c r="AC18" s="76" t="str">
        <f>IF(Z18="","",IF(Z18=0,1,0))</f>
        <v/>
      </c>
      <c r="AD18" s="76" t="str">
        <f>IF(AA18="","",IF(AA18=0,1,0))</f>
        <v/>
      </c>
      <c r="AE18" s="123" t="str">
        <f>IF(O18="","",IF(P18=0,J18+M18,J18+M18+P18))</f>
        <v/>
      </c>
      <c r="AF18" s="124" t="s">
        <v>10</v>
      </c>
      <c r="AG18" s="125" t="str">
        <f>IF(O18="","",IF(R18="",L18+O18,L18+O18+R18))</f>
        <v/>
      </c>
      <c r="AH18" s="123" t="str">
        <f>IF(Z18="","",IF(AA18="",Y18+Z18,Y18+Z18+AA18))</f>
        <v/>
      </c>
      <c r="AI18" s="124" t="s">
        <v>10</v>
      </c>
      <c r="AJ18" s="125" t="str">
        <f>IF(Z18="","",IF(AD18="",AB18+AC18,AB18+AC18+AD18))</f>
        <v/>
      </c>
      <c r="AK18" s="123" t="str">
        <f>IF(Z18="","",IF(AH18=2,2,IF(AJ18=2,0,"")))</f>
        <v/>
      </c>
      <c r="AL18" s="124" t="s">
        <v>10</v>
      </c>
      <c r="AM18" s="125" t="str">
        <f>IF(AK18="","",IF(AJ18=2,2,0))</f>
        <v/>
      </c>
      <c r="AO18" s="126">
        <v>2.4305555555555556E-2</v>
      </c>
    </row>
    <row r="19" spans="1:41" s="3" customFormat="1" ht="17.100000000000001" customHeight="1" thickBot="1" x14ac:dyDescent="0.3">
      <c r="A19" s="260">
        <f>A17</f>
        <v>11</v>
      </c>
      <c r="B19" s="262">
        <f>B17</f>
        <v>0.375</v>
      </c>
      <c r="C19" s="223">
        <v>22</v>
      </c>
      <c r="D19" s="227">
        <v>4</v>
      </c>
      <c r="E19" s="127" t="s">
        <v>45</v>
      </c>
      <c r="F19" s="110" t="s">
        <v>10</v>
      </c>
      <c r="G19" s="229" t="s">
        <v>46</v>
      </c>
      <c r="H19" s="229"/>
      <c r="I19" s="230"/>
      <c r="J19" s="231" t="s">
        <v>43</v>
      </c>
      <c r="K19" s="232"/>
      <c r="L19" s="232"/>
      <c r="M19" s="232"/>
      <c r="N19" s="232"/>
      <c r="O19" s="232"/>
      <c r="P19" s="232"/>
      <c r="Q19" s="232"/>
      <c r="R19" s="233"/>
      <c r="S19" s="111" t="s">
        <v>44</v>
      </c>
      <c r="T19" s="243"/>
      <c r="U19" s="244"/>
      <c r="V19" s="245"/>
      <c r="W19" s="112" t="s">
        <v>43</v>
      </c>
      <c r="X19" s="113">
        <f t="shared" si="0"/>
        <v>42253</v>
      </c>
      <c r="Y19" s="114"/>
      <c r="Z19" s="114"/>
      <c r="AA19" s="114"/>
      <c r="AB19" s="114"/>
      <c r="AC19" s="114"/>
      <c r="AD19" s="114"/>
      <c r="AE19" s="246"/>
      <c r="AF19" s="247"/>
      <c r="AG19" s="248"/>
      <c r="AH19" s="246"/>
      <c r="AI19" s="247"/>
      <c r="AJ19" s="248"/>
      <c r="AK19" s="246"/>
      <c r="AL19" s="247"/>
      <c r="AM19" s="248"/>
    </row>
    <row r="20" spans="1:41" s="3" customFormat="1" ht="17.100000000000001" customHeight="1" thickBot="1" x14ac:dyDescent="0.3">
      <c r="A20" s="261"/>
      <c r="B20" s="263"/>
      <c r="C20" s="224"/>
      <c r="D20" s="228"/>
      <c r="E20" s="128" t="str">
        <f>S13</f>
        <v/>
      </c>
      <c r="F20" s="116" t="s">
        <v>10</v>
      </c>
      <c r="G20" s="249" t="str">
        <f>E14</f>
        <v/>
      </c>
      <c r="H20" s="249"/>
      <c r="I20" s="250"/>
      <c r="J20" s="117"/>
      <c r="K20" s="116" t="s">
        <v>10</v>
      </c>
      <c r="L20" s="118"/>
      <c r="M20" s="119"/>
      <c r="N20" s="116" t="s">
        <v>10</v>
      </c>
      <c r="O20" s="118"/>
      <c r="P20" s="119"/>
      <c r="Q20" s="116" t="s">
        <v>10</v>
      </c>
      <c r="R20" s="120"/>
      <c r="S20" s="56" t="s">
        <v>29</v>
      </c>
      <c r="T20" s="251"/>
      <c r="U20" s="252"/>
      <c r="V20" s="253"/>
      <c r="W20" s="121" t="s">
        <v>43</v>
      </c>
      <c r="X20" s="122">
        <f t="shared" si="0"/>
        <v>42253</v>
      </c>
      <c r="Y20" s="76" t="str">
        <f>IF(L20="","",IF(J20&gt;L20,1,0))</f>
        <v/>
      </c>
      <c r="Z20" s="76" t="str">
        <f>IF(O20="","",IF(M20&gt;O20,1,0))</f>
        <v/>
      </c>
      <c r="AA20" s="76" t="str">
        <f>IF(R20="","",IF(P20&gt;R20,1,0))</f>
        <v/>
      </c>
      <c r="AB20" s="76" t="str">
        <f>IF(Y20="","",IF(Y20=0,1,0))</f>
        <v/>
      </c>
      <c r="AC20" s="76" t="str">
        <f>IF(Z20="","",IF(Z20=0,1,0))</f>
        <v/>
      </c>
      <c r="AD20" s="76" t="str">
        <f>IF(AA20="","",IF(AA20=0,1,0))</f>
        <v/>
      </c>
      <c r="AE20" s="123" t="str">
        <f>IF(O20="","",IF(P20=0,J20+M20,J20+M20+P20))</f>
        <v/>
      </c>
      <c r="AF20" s="124" t="s">
        <v>10</v>
      </c>
      <c r="AG20" s="125" t="str">
        <f>IF(O20="","",IF(R20="",L20+O20,L20+O20+R20))</f>
        <v/>
      </c>
      <c r="AH20" s="123" t="str">
        <f>IF(Z20="","",IF(AA20="",Y20+Z20,Y20+Z20+AA20))</f>
        <v/>
      </c>
      <c r="AI20" s="124" t="s">
        <v>10</v>
      </c>
      <c r="AJ20" s="125" t="str">
        <f>IF(Z20="","",IF(AD20="",AB20+AC20,AB20+AC20+AD20))</f>
        <v/>
      </c>
      <c r="AK20" s="123" t="str">
        <f>IF(Z20="","",IF(AH20=2,2,IF(AJ20=2,0,"")))</f>
        <v/>
      </c>
      <c r="AL20" s="124" t="s">
        <v>10</v>
      </c>
      <c r="AM20" s="125" t="str">
        <f>IF(AK20="","",IF(AJ20=2,2,0))</f>
        <v/>
      </c>
    </row>
    <row r="21" spans="1:41" s="3" customFormat="1" ht="17.100000000000001" customHeight="1" thickBot="1" x14ac:dyDescent="0.3">
      <c r="A21" s="223">
        <v>12</v>
      </c>
      <c r="B21" s="225" t="s">
        <v>30</v>
      </c>
      <c r="C21" s="223">
        <v>23</v>
      </c>
      <c r="D21" s="227">
        <v>3</v>
      </c>
      <c r="E21" s="127" t="s">
        <v>47</v>
      </c>
      <c r="F21" s="110" t="s">
        <v>10</v>
      </c>
      <c r="G21" s="229" t="s">
        <v>48</v>
      </c>
      <c r="H21" s="229"/>
      <c r="I21" s="230"/>
      <c r="J21" s="231" t="s">
        <v>49</v>
      </c>
      <c r="K21" s="232"/>
      <c r="L21" s="232"/>
      <c r="M21" s="232"/>
      <c r="N21" s="232"/>
      <c r="O21" s="232"/>
      <c r="P21" s="232"/>
      <c r="Q21" s="232"/>
      <c r="R21" s="233"/>
      <c r="S21" s="111" t="s">
        <v>44</v>
      </c>
      <c r="T21" s="243"/>
      <c r="U21" s="244"/>
      <c r="V21" s="245"/>
      <c r="W21" s="112" t="s">
        <v>49</v>
      </c>
      <c r="X21" s="113">
        <f t="shared" si="0"/>
        <v>42253</v>
      </c>
      <c r="Y21" s="114"/>
      <c r="Z21" s="114"/>
      <c r="AA21" s="114"/>
      <c r="AB21" s="114"/>
      <c r="AC21" s="114"/>
      <c r="AD21" s="114"/>
      <c r="AE21" s="246"/>
      <c r="AF21" s="247"/>
      <c r="AG21" s="248"/>
      <c r="AH21" s="246"/>
      <c r="AI21" s="247"/>
      <c r="AJ21" s="248"/>
      <c r="AK21" s="246"/>
      <c r="AL21" s="247"/>
      <c r="AM21" s="248"/>
    </row>
    <row r="22" spans="1:41" s="3" customFormat="1" ht="17.100000000000001" customHeight="1" thickBot="1" x14ac:dyDescent="0.3">
      <c r="A22" s="224"/>
      <c r="B22" s="226"/>
      <c r="C22" s="224"/>
      <c r="D22" s="228"/>
      <c r="E22" s="128" t="str">
        <f>S11</f>
        <v/>
      </c>
      <c r="F22" s="116" t="s">
        <v>10</v>
      </c>
      <c r="G22" s="249" t="str">
        <f>E12</f>
        <v/>
      </c>
      <c r="H22" s="249"/>
      <c r="I22" s="250"/>
      <c r="J22" s="117"/>
      <c r="K22" s="116" t="s">
        <v>10</v>
      </c>
      <c r="L22" s="118"/>
      <c r="M22" s="119"/>
      <c r="N22" s="116" t="s">
        <v>10</v>
      </c>
      <c r="O22" s="118"/>
      <c r="P22" s="119"/>
      <c r="Q22" s="116" t="s">
        <v>10</v>
      </c>
      <c r="R22" s="120"/>
      <c r="S22" s="56" t="s">
        <v>29</v>
      </c>
      <c r="T22" s="251"/>
      <c r="U22" s="252"/>
      <c r="V22" s="253"/>
      <c r="W22" s="121" t="s">
        <v>49</v>
      </c>
      <c r="X22" s="122">
        <f t="shared" si="0"/>
        <v>42253</v>
      </c>
      <c r="Y22" s="76" t="str">
        <f>IF(L22="","",IF(J22&gt;L22,1,0))</f>
        <v/>
      </c>
      <c r="Z22" s="76" t="str">
        <f>IF(O22="","",IF(M22&gt;O22,1,0))</f>
        <v/>
      </c>
      <c r="AA22" s="76" t="str">
        <f>IF(R22="","",IF(P22&gt;R22,1,0))</f>
        <v/>
      </c>
      <c r="AB22" s="76" t="str">
        <f>IF(Y22="","",IF(Y22=0,1,0))</f>
        <v/>
      </c>
      <c r="AC22" s="76" t="str">
        <f>IF(Z22="","",IF(Z22=0,1,0))</f>
        <v/>
      </c>
      <c r="AD22" s="76" t="str">
        <f>IF(AA22="","",IF(AA22=0,1,0))</f>
        <v/>
      </c>
      <c r="AE22" s="123" t="str">
        <f>IF(O22="","",IF(P22=0,J22+M22,J22+M22+P22))</f>
        <v/>
      </c>
      <c r="AF22" s="124" t="s">
        <v>10</v>
      </c>
      <c r="AG22" s="125" t="str">
        <f>IF(O22="","",IF(R22="",L22+O22,L22+O22+R22))</f>
        <v/>
      </c>
      <c r="AH22" s="123" t="str">
        <f>IF(Z22="","",IF(AA22="",Y22+Z22,Y22+Z22+AA22))</f>
        <v/>
      </c>
      <c r="AI22" s="124" t="s">
        <v>10</v>
      </c>
      <c r="AJ22" s="125" t="str">
        <f>IF(Z22="","",IF(AD22="",AB22+AC22,AB22+AC22+AD22))</f>
        <v/>
      </c>
      <c r="AK22" s="123" t="str">
        <f>IF(Z22="","",IF(AH22=2,2,IF(AJ22=2,0,"")))</f>
        <v/>
      </c>
      <c r="AL22" s="124" t="s">
        <v>10</v>
      </c>
      <c r="AM22" s="125" t="str">
        <f>IF(AK22="","",IF(AJ22=2,2,0))</f>
        <v/>
      </c>
    </row>
    <row r="23" spans="1:41" s="3" customFormat="1" ht="17.100000000000001" customHeight="1" thickBot="1" x14ac:dyDescent="0.3">
      <c r="A23" s="260">
        <f>A21</f>
        <v>12</v>
      </c>
      <c r="B23" s="262" t="str">
        <f>B21</f>
        <v>anschl.</v>
      </c>
      <c r="C23" s="223">
        <v>24</v>
      </c>
      <c r="D23" s="227">
        <v>4</v>
      </c>
      <c r="E23" s="127" t="s">
        <v>50</v>
      </c>
      <c r="F23" s="110" t="s">
        <v>10</v>
      </c>
      <c r="G23" s="229" t="s">
        <v>51</v>
      </c>
      <c r="H23" s="229"/>
      <c r="I23" s="230"/>
      <c r="J23" s="231" t="s">
        <v>49</v>
      </c>
      <c r="K23" s="232"/>
      <c r="L23" s="232"/>
      <c r="M23" s="232"/>
      <c r="N23" s="232"/>
      <c r="O23" s="232"/>
      <c r="P23" s="232"/>
      <c r="Q23" s="232"/>
      <c r="R23" s="233"/>
      <c r="S23" s="111" t="s">
        <v>44</v>
      </c>
      <c r="T23" s="243"/>
      <c r="U23" s="244"/>
      <c r="V23" s="245"/>
      <c r="W23" s="112" t="s">
        <v>49</v>
      </c>
      <c r="X23" s="113">
        <f t="shared" si="0"/>
        <v>42253</v>
      </c>
      <c r="Y23" s="114"/>
      <c r="Z23" s="114"/>
      <c r="AA23" s="114"/>
      <c r="AB23" s="114"/>
      <c r="AC23" s="114"/>
      <c r="AD23" s="114"/>
      <c r="AE23" s="246"/>
      <c r="AF23" s="247"/>
      <c r="AG23" s="248"/>
      <c r="AH23" s="246"/>
      <c r="AI23" s="247"/>
      <c r="AJ23" s="248"/>
      <c r="AK23" s="246"/>
      <c r="AL23" s="247"/>
      <c r="AM23" s="248"/>
    </row>
    <row r="24" spans="1:41" s="3" customFormat="1" ht="17.100000000000001" customHeight="1" thickBot="1" x14ac:dyDescent="0.3">
      <c r="A24" s="261"/>
      <c r="B24" s="263"/>
      <c r="C24" s="224"/>
      <c r="D24" s="228"/>
      <c r="E24" s="128" t="str">
        <f>E11</f>
        <v/>
      </c>
      <c r="F24" s="116" t="s">
        <v>10</v>
      </c>
      <c r="G24" s="249" t="str">
        <f>S12</f>
        <v/>
      </c>
      <c r="H24" s="249"/>
      <c r="I24" s="250"/>
      <c r="J24" s="117"/>
      <c r="K24" s="116" t="s">
        <v>10</v>
      </c>
      <c r="L24" s="118"/>
      <c r="M24" s="119"/>
      <c r="N24" s="116" t="s">
        <v>10</v>
      </c>
      <c r="O24" s="118"/>
      <c r="P24" s="119"/>
      <c r="Q24" s="116" t="s">
        <v>10</v>
      </c>
      <c r="R24" s="120"/>
      <c r="S24" s="56" t="s">
        <v>29</v>
      </c>
      <c r="T24" s="251"/>
      <c r="U24" s="252"/>
      <c r="V24" s="253"/>
      <c r="W24" s="121" t="s">
        <v>49</v>
      </c>
      <c r="X24" s="122">
        <f t="shared" si="0"/>
        <v>42253</v>
      </c>
      <c r="Y24" s="76" t="str">
        <f>IF(L24="","",IF(J24&gt;L24,1,0))</f>
        <v/>
      </c>
      <c r="Z24" s="76" t="str">
        <f>IF(O24="","",IF(M24&gt;O24,1,0))</f>
        <v/>
      </c>
      <c r="AA24" s="76" t="str">
        <f>IF(R24="","",IF(P24&gt;R24,1,0))</f>
        <v/>
      </c>
      <c r="AB24" s="76" t="str">
        <f>IF(Y24="","",IF(Y24=0,1,0))</f>
        <v/>
      </c>
      <c r="AC24" s="76" t="str">
        <f>IF(Z24="","",IF(Z24=0,1,0))</f>
        <v/>
      </c>
      <c r="AD24" s="76" t="str">
        <f>IF(AA24="","",IF(AA24=0,1,0))</f>
        <v/>
      </c>
      <c r="AE24" s="123" t="str">
        <f>IF(O24="","",IF(P24=0,J24+M24,J24+M24+P24))</f>
        <v/>
      </c>
      <c r="AF24" s="124" t="s">
        <v>10</v>
      </c>
      <c r="AG24" s="125" t="str">
        <f>IF(O24="","",IF(R24="",L24+O24,L24+O24+R24))</f>
        <v/>
      </c>
      <c r="AH24" s="123" t="str">
        <f>IF(Z24="","",IF(AA24="",Y24+Z24,Y24+Z24+AA24))</f>
        <v/>
      </c>
      <c r="AI24" s="124" t="s">
        <v>10</v>
      </c>
      <c r="AJ24" s="125" t="str">
        <f>IF(Z24="","",IF(AD24="",AB24+AC24,AB24+AC24+AD24))</f>
        <v/>
      </c>
      <c r="AK24" s="123" t="str">
        <f>IF(Z24="","",IF(AH24=2,2,IF(AJ24=2,0,"")))</f>
        <v/>
      </c>
      <c r="AL24" s="124" t="s">
        <v>10</v>
      </c>
      <c r="AM24" s="125" t="str">
        <f>IF(AK24="","",IF(AJ24=2,2,0))</f>
        <v/>
      </c>
    </row>
    <row r="25" spans="1:41" s="3" customFormat="1" ht="17.100000000000001" customHeight="1" thickBot="1" x14ac:dyDescent="0.3">
      <c r="A25" s="223">
        <v>13</v>
      </c>
      <c r="B25" s="225" t="s">
        <v>30</v>
      </c>
      <c r="C25" s="223">
        <v>25</v>
      </c>
      <c r="D25" s="227">
        <v>3</v>
      </c>
      <c r="E25" s="127" t="s">
        <v>52</v>
      </c>
      <c r="F25" s="110" t="s">
        <v>10</v>
      </c>
      <c r="G25" s="229" t="s">
        <v>53</v>
      </c>
      <c r="H25" s="229"/>
      <c r="I25" s="230"/>
      <c r="J25" s="231" t="s">
        <v>54</v>
      </c>
      <c r="K25" s="232"/>
      <c r="L25" s="232"/>
      <c r="M25" s="232"/>
      <c r="N25" s="232"/>
      <c r="O25" s="232"/>
      <c r="P25" s="232"/>
      <c r="Q25" s="232"/>
      <c r="R25" s="233"/>
      <c r="S25" s="111" t="s">
        <v>44</v>
      </c>
      <c r="T25" s="243"/>
      <c r="U25" s="244"/>
      <c r="V25" s="245"/>
      <c r="W25" s="112" t="s">
        <v>54</v>
      </c>
      <c r="X25" s="113">
        <f t="shared" si="0"/>
        <v>42253</v>
      </c>
      <c r="Y25" s="114"/>
      <c r="Z25" s="114"/>
      <c r="AA25" s="114"/>
      <c r="AB25" s="114"/>
      <c r="AC25" s="114"/>
      <c r="AD25" s="114"/>
      <c r="AE25" s="246"/>
      <c r="AF25" s="247"/>
      <c r="AG25" s="248"/>
      <c r="AH25" s="246"/>
      <c r="AI25" s="247"/>
      <c r="AJ25" s="248"/>
      <c r="AK25" s="246"/>
      <c r="AL25" s="247"/>
      <c r="AM25" s="248"/>
    </row>
    <row r="26" spans="1:41" s="3" customFormat="1" ht="17.100000000000001" customHeight="1" thickBot="1" x14ac:dyDescent="0.3">
      <c r="A26" s="224"/>
      <c r="B26" s="226"/>
      <c r="C26" s="224"/>
      <c r="D26" s="228"/>
      <c r="E26" s="128" t="str">
        <f>IF(AK18="","",IF(AK18=2,G18,E18))</f>
        <v/>
      </c>
      <c r="F26" s="116" t="s">
        <v>10</v>
      </c>
      <c r="G26" s="249" t="str">
        <f>IF(AK20="","",IF(AK20=2,G20,E20))</f>
        <v/>
      </c>
      <c r="H26" s="249"/>
      <c r="I26" s="250"/>
      <c r="J26" s="117"/>
      <c r="K26" s="116" t="s">
        <v>10</v>
      </c>
      <c r="L26" s="118"/>
      <c r="M26" s="119"/>
      <c r="N26" s="116" t="s">
        <v>10</v>
      </c>
      <c r="O26" s="118"/>
      <c r="P26" s="119"/>
      <c r="Q26" s="116" t="s">
        <v>10</v>
      </c>
      <c r="R26" s="120"/>
      <c r="S26" s="56" t="s">
        <v>29</v>
      </c>
      <c r="T26" s="251"/>
      <c r="U26" s="252"/>
      <c r="V26" s="253"/>
      <c r="W26" s="121" t="s">
        <v>54</v>
      </c>
      <c r="X26" s="122">
        <f t="shared" si="0"/>
        <v>42253</v>
      </c>
      <c r="Y26" s="76" t="str">
        <f>IF(L26="","",IF(J26&gt;L26,1,0))</f>
        <v/>
      </c>
      <c r="Z26" s="76" t="str">
        <f>IF(O26="","",IF(M26&gt;O26,1,0))</f>
        <v/>
      </c>
      <c r="AA26" s="76" t="str">
        <f>IF(R26="","",IF(P26&gt;R26,1,0))</f>
        <v/>
      </c>
      <c r="AB26" s="76" t="str">
        <f>IF(Y26="","",IF(Y26=0,1,0))</f>
        <v/>
      </c>
      <c r="AC26" s="76" t="str">
        <f>IF(Z26="","",IF(Z26=0,1,0))</f>
        <v/>
      </c>
      <c r="AD26" s="76" t="str">
        <f>IF(AA26="","",IF(AA26=0,1,0))</f>
        <v/>
      </c>
      <c r="AE26" s="123" t="str">
        <f>IF(O26="","",IF(P26=0,J26+M26,J26+M26+P26))</f>
        <v/>
      </c>
      <c r="AF26" s="124" t="s">
        <v>10</v>
      </c>
      <c r="AG26" s="125" t="str">
        <f>IF(O26="","",IF(R26="",L26+O26,L26+O26+R26))</f>
        <v/>
      </c>
      <c r="AH26" s="123" t="str">
        <f>IF(Z26="","",IF(AA26="",Y26+Z26,Y26+Z26+AA26))</f>
        <v/>
      </c>
      <c r="AI26" s="124" t="s">
        <v>10</v>
      </c>
      <c r="AJ26" s="125" t="str">
        <f>IF(Z26="","",IF(AD26="",AB26+AC26,AB26+AC26+AD26))</f>
        <v/>
      </c>
      <c r="AK26" s="123" t="str">
        <f>IF(Z26="","",IF(AH26=2,2,IF(AJ26=2,0,"")))</f>
        <v/>
      </c>
      <c r="AL26" s="124" t="s">
        <v>10</v>
      </c>
      <c r="AM26" s="125" t="str">
        <f>IF(AK26="","",IF(AJ26=2,2,0))</f>
        <v/>
      </c>
    </row>
    <row r="27" spans="1:41" s="3" customFormat="1" ht="17.100000000000001" customHeight="1" thickBot="1" x14ac:dyDescent="0.3">
      <c r="A27" s="260">
        <f>A25</f>
        <v>13</v>
      </c>
      <c r="B27" s="262" t="str">
        <f>B25</f>
        <v>anschl.</v>
      </c>
      <c r="C27" s="223">
        <v>26</v>
      </c>
      <c r="D27" s="227">
        <v>4</v>
      </c>
      <c r="E27" s="127" t="s">
        <v>55</v>
      </c>
      <c r="F27" s="110" t="s">
        <v>10</v>
      </c>
      <c r="G27" s="229" t="s">
        <v>56</v>
      </c>
      <c r="H27" s="229"/>
      <c r="I27" s="230"/>
      <c r="J27" s="231" t="s">
        <v>57</v>
      </c>
      <c r="K27" s="232"/>
      <c r="L27" s="232"/>
      <c r="M27" s="232"/>
      <c r="N27" s="232"/>
      <c r="O27" s="232"/>
      <c r="P27" s="232"/>
      <c r="Q27" s="232"/>
      <c r="R27" s="233"/>
      <c r="S27" s="111" t="s">
        <v>44</v>
      </c>
      <c r="T27" s="243"/>
      <c r="U27" s="244"/>
      <c r="V27" s="245"/>
      <c r="W27" s="112" t="s">
        <v>57</v>
      </c>
      <c r="X27" s="113">
        <f t="shared" si="0"/>
        <v>42253</v>
      </c>
      <c r="Y27" s="114"/>
      <c r="Z27" s="114"/>
      <c r="AA27" s="114"/>
      <c r="AB27" s="114"/>
      <c r="AC27" s="114"/>
      <c r="AD27" s="114"/>
      <c r="AE27" s="246"/>
      <c r="AF27" s="247"/>
      <c r="AG27" s="248"/>
      <c r="AH27" s="246"/>
      <c r="AI27" s="247"/>
      <c r="AJ27" s="248"/>
      <c r="AK27" s="246"/>
      <c r="AL27" s="247"/>
      <c r="AM27" s="248"/>
    </row>
    <row r="28" spans="1:41" s="3" customFormat="1" ht="17.100000000000001" customHeight="1" thickBot="1" x14ac:dyDescent="0.3">
      <c r="A28" s="261"/>
      <c r="B28" s="263"/>
      <c r="C28" s="224"/>
      <c r="D28" s="228"/>
      <c r="E28" s="128" t="str">
        <f>IF(AK18="","",IF(AK18=2,E18,G18))</f>
        <v/>
      </c>
      <c r="F28" s="116" t="s">
        <v>10</v>
      </c>
      <c r="G28" s="249" t="str">
        <f>IF(AK20="","",IF(AK20=2,E20,G20))</f>
        <v/>
      </c>
      <c r="H28" s="249"/>
      <c r="I28" s="250"/>
      <c r="J28" s="117"/>
      <c r="K28" s="116" t="s">
        <v>10</v>
      </c>
      <c r="L28" s="118"/>
      <c r="M28" s="119"/>
      <c r="N28" s="116" t="s">
        <v>10</v>
      </c>
      <c r="O28" s="118"/>
      <c r="P28" s="119"/>
      <c r="Q28" s="116" t="s">
        <v>10</v>
      </c>
      <c r="R28" s="120"/>
      <c r="S28" s="56" t="s">
        <v>29</v>
      </c>
      <c r="T28" s="251"/>
      <c r="U28" s="252"/>
      <c r="V28" s="253"/>
      <c r="W28" s="121" t="s">
        <v>57</v>
      </c>
      <c r="X28" s="122">
        <f t="shared" si="0"/>
        <v>42253</v>
      </c>
      <c r="Y28" s="76" t="str">
        <f>IF(L28="","",IF(J28&gt;L28,1,0))</f>
        <v/>
      </c>
      <c r="Z28" s="76" t="str">
        <f>IF(O28="","",IF(M28&gt;O28,1,0))</f>
        <v/>
      </c>
      <c r="AA28" s="76" t="str">
        <f>IF(R28="","",IF(P28&gt;R28,1,0))</f>
        <v/>
      </c>
      <c r="AB28" s="76" t="str">
        <f>IF(Y28="","",IF(Y28=0,1,0))</f>
        <v/>
      </c>
      <c r="AC28" s="76" t="str">
        <f>IF(Z28="","",IF(Z28=0,1,0))</f>
        <v/>
      </c>
      <c r="AD28" s="76" t="str">
        <f>IF(AA28="","",IF(AA28=0,1,0))</f>
        <v/>
      </c>
      <c r="AE28" s="123" t="str">
        <f>IF(O28="","",IF(P28=0,J28+M28,J28+M28+P28))</f>
        <v/>
      </c>
      <c r="AF28" s="124" t="s">
        <v>10</v>
      </c>
      <c r="AG28" s="125" t="str">
        <f>IF(O28="","",IF(R28="",L28+O28,L28+O28+R28))</f>
        <v/>
      </c>
      <c r="AH28" s="123" t="str">
        <f>IF(Z28="","",IF(AA28="",Y28+Z28,Y28+Z28+AA28))</f>
        <v/>
      </c>
      <c r="AI28" s="124" t="s">
        <v>10</v>
      </c>
      <c r="AJ28" s="125" t="str">
        <f>IF(Z28="","",IF(AD28="",AB28+AC28,AB28+AC28+AD28))</f>
        <v/>
      </c>
      <c r="AK28" s="123" t="str">
        <f>IF(Z28="","",IF(AH28=2,2,IF(AJ28=2,0,"")))</f>
        <v/>
      </c>
      <c r="AL28" s="124" t="s">
        <v>10</v>
      </c>
      <c r="AM28" s="125" t="str">
        <f>IF(AK28="","",IF(AJ28=2,2,0))</f>
        <v/>
      </c>
    </row>
    <row r="29" spans="1:41" s="3" customFormat="1" ht="17.100000000000001" customHeight="1" thickBot="1" x14ac:dyDescent="0.3">
      <c r="A29" s="129"/>
      <c r="B29" s="130"/>
      <c r="C29" s="42"/>
      <c r="D29" s="131"/>
      <c r="E29" s="132"/>
      <c r="F29" s="103"/>
      <c r="G29" s="34"/>
      <c r="H29" s="34"/>
      <c r="I29" s="34"/>
      <c r="J29" s="133"/>
      <c r="K29" s="103"/>
      <c r="L29" s="133" t="s">
        <v>58</v>
      </c>
      <c r="M29" s="133"/>
      <c r="N29" s="103"/>
      <c r="O29" s="133"/>
      <c r="P29" s="133"/>
      <c r="Q29" s="103"/>
      <c r="R29" s="133"/>
      <c r="S29" s="34"/>
      <c r="T29" s="134"/>
      <c r="U29" s="135"/>
      <c r="V29" s="136"/>
      <c r="W29" s="107"/>
      <c r="X29" s="137"/>
      <c r="Y29" s="44"/>
      <c r="Z29" s="44"/>
      <c r="AA29" s="44"/>
      <c r="AB29" s="44"/>
      <c r="AC29" s="44"/>
      <c r="AD29" s="44"/>
      <c r="AE29" s="45"/>
      <c r="AF29" s="46"/>
      <c r="AG29" s="47"/>
      <c r="AH29" s="45"/>
      <c r="AI29" s="46"/>
      <c r="AJ29" s="47"/>
      <c r="AK29" s="45"/>
      <c r="AL29" s="46"/>
      <c r="AM29" s="47"/>
    </row>
    <row r="30" spans="1:41" s="3" customFormat="1" ht="17.100000000000001" customHeight="1" thickBot="1" x14ac:dyDescent="0.3">
      <c r="A30" s="223">
        <v>14</v>
      </c>
      <c r="B30" s="225" t="s">
        <v>30</v>
      </c>
      <c r="C30" s="223">
        <v>27</v>
      </c>
      <c r="D30" s="227">
        <v>3</v>
      </c>
      <c r="E30" s="127" t="s">
        <v>59</v>
      </c>
      <c r="F30" s="110" t="s">
        <v>10</v>
      </c>
      <c r="G30" s="229" t="s">
        <v>60</v>
      </c>
      <c r="H30" s="229"/>
      <c r="I30" s="230"/>
      <c r="J30" s="231" t="s">
        <v>61</v>
      </c>
      <c r="K30" s="232"/>
      <c r="L30" s="232"/>
      <c r="M30" s="232"/>
      <c r="N30" s="232"/>
      <c r="O30" s="232"/>
      <c r="P30" s="232"/>
      <c r="Q30" s="232"/>
      <c r="R30" s="233"/>
      <c r="S30" s="111" t="s">
        <v>44</v>
      </c>
      <c r="T30" s="243"/>
      <c r="U30" s="244"/>
      <c r="V30" s="245"/>
      <c r="W30" s="112" t="s">
        <v>61</v>
      </c>
      <c r="X30" s="113">
        <f t="shared" si="0"/>
        <v>42253</v>
      </c>
      <c r="Y30" s="114"/>
      <c r="Z30" s="114"/>
      <c r="AA30" s="114"/>
      <c r="AB30" s="114"/>
      <c r="AC30" s="114"/>
      <c r="AD30" s="114"/>
      <c r="AE30" s="246"/>
      <c r="AF30" s="247"/>
      <c r="AG30" s="248"/>
      <c r="AH30" s="246"/>
      <c r="AI30" s="247"/>
      <c r="AJ30" s="248"/>
      <c r="AK30" s="246"/>
      <c r="AL30" s="247"/>
      <c r="AM30" s="248"/>
    </row>
    <row r="31" spans="1:41" s="3" customFormat="1" ht="17.100000000000001" customHeight="1" thickBot="1" x14ac:dyDescent="0.3">
      <c r="A31" s="224"/>
      <c r="B31" s="226"/>
      <c r="C31" s="224"/>
      <c r="D31" s="228"/>
      <c r="E31" s="128" t="str">
        <f>E10</f>
        <v/>
      </c>
      <c r="F31" s="116" t="s">
        <v>10</v>
      </c>
      <c r="G31" s="249" t="str">
        <f>IF(AK22="","",IF(AK22=2,E22,G22))</f>
        <v/>
      </c>
      <c r="H31" s="249"/>
      <c r="I31" s="250"/>
      <c r="J31" s="117"/>
      <c r="K31" s="116" t="s">
        <v>10</v>
      </c>
      <c r="L31" s="118"/>
      <c r="M31" s="119"/>
      <c r="N31" s="116" t="s">
        <v>10</v>
      </c>
      <c r="O31" s="118"/>
      <c r="P31" s="119"/>
      <c r="Q31" s="116" t="s">
        <v>10</v>
      </c>
      <c r="R31" s="120"/>
      <c r="S31" s="56" t="s">
        <v>29</v>
      </c>
      <c r="T31" s="251"/>
      <c r="U31" s="252"/>
      <c r="V31" s="253"/>
      <c r="W31" s="121" t="s">
        <v>61</v>
      </c>
      <c r="X31" s="122">
        <f t="shared" si="0"/>
        <v>42253</v>
      </c>
      <c r="Y31" s="76" t="str">
        <f>IF(L31="","",IF(J31&gt;L31,1,0))</f>
        <v/>
      </c>
      <c r="Z31" s="76" t="str">
        <f>IF(O31="","",IF(M31&gt;O31,1,0))</f>
        <v/>
      </c>
      <c r="AA31" s="76" t="str">
        <f>IF(R31="","",IF(P31&gt;R31,1,0))</f>
        <v/>
      </c>
      <c r="AB31" s="76" t="str">
        <f>IF(Y31="","",IF(Y31=0,1,0))</f>
        <v/>
      </c>
      <c r="AC31" s="76" t="str">
        <f>IF(Z31="","",IF(Z31=0,1,0))</f>
        <v/>
      </c>
      <c r="AD31" s="76" t="str">
        <f>IF(AA31="","",IF(AA31=0,1,0))</f>
        <v/>
      </c>
      <c r="AE31" s="123" t="str">
        <f>IF(O31="","",IF(P31=0,J31+M31,J31+M31+P31))</f>
        <v/>
      </c>
      <c r="AF31" s="124" t="s">
        <v>10</v>
      </c>
      <c r="AG31" s="125" t="str">
        <f>IF(O31="","",IF(R31="",L31+O31,L31+O31+R31))</f>
        <v/>
      </c>
      <c r="AH31" s="123" t="str">
        <f>IF(Z31="","",IF(AA31="",Y31+Z31,Y31+Z31+AA31))</f>
        <v/>
      </c>
      <c r="AI31" s="124" t="s">
        <v>10</v>
      </c>
      <c r="AJ31" s="125" t="str">
        <f>IF(Z31="","",IF(AD31="",AB31+AC31,AB31+AC31+AD31))</f>
        <v/>
      </c>
      <c r="AK31" s="123" t="str">
        <f>IF(Z31="","",IF(AH31=2,2,IF(AJ31=2,0,"")))</f>
        <v/>
      </c>
      <c r="AL31" s="124" t="s">
        <v>10</v>
      </c>
      <c r="AM31" s="125" t="str">
        <f>IF(AK31="","",IF(AJ31=2,2,0))</f>
        <v/>
      </c>
    </row>
    <row r="32" spans="1:41" s="3" customFormat="1" ht="17.100000000000001" customHeight="1" thickBot="1" x14ac:dyDescent="0.3">
      <c r="A32" s="223"/>
      <c r="B32" s="225"/>
      <c r="C32" s="223">
        <v>28</v>
      </c>
      <c r="D32" s="227">
        <v>4</v>
      </c>
      <c r="E32" s="127" t="s">
        <v>62</v>
      </c>
      <c r="F32" s="110" t="s">
        <v>10</v>
      </c>
      <c r="G32" s="229" t="s">
        <v>63</v>
      </c>
      <c r="H32" s="229"/>
      <c r="I32" s="230"/>
      <c r="J32" s="231" t="s">
        <v>61</v>
      </c>
      <c r="K32" s="232"/>
      <c r="L32" s="232"/>
      <c r="M32" s="232"/>
      <c r="N32" s="232"/>
      <c r="O32" s="232"/>
      <c r="P32" s="232"/>
      <c r="Q32" s="232"/>
      <c r="R32" s="233"/>
      <c r="S32" s="111" t="s">
        <v>44</v>
      </c>
      <c r="T32" s="243"/>
      <c r="U32" s="244"/>
      <c r="V32" s="245"/>
      <c r="W32" s="112" t="s">
        <v>61</v>
      </c>
      <c r="X32" s="113">
        <f t="shared" si="0"/>
        <v>42253</v>
      </c>
      <c r="Y32" s="114"/>
      <c r="Z32" s="114"/>
      <c r="AA32" s="114"/>
      <c r="AB32" s="114"/>
      <c r="AC32" s="114"/>
      <c r="AD32" s="114"/>
      <c r="AE32" s="246"/>
      <c r="AF32" s="247"/>
      <c r="AG32" s="248"/>
      <c r="AH32" s="246"/>
      <c r="AI32" s="247"/>
      <c r="AJ32" s="248"/>
      <c r="AK32" s="246"/>
      <c r="AL32" s="247"/>
      <c r="AM32" s="248"/>
    </row>
    <row r="33" spans="1:39" s="3" customFormat="1" ht="17.100000000000001" customHeight="1" thickBot="1" x14ac:dyDescent="0.3">
      <c r="A33" s="224"/>
      <c r="B33" s="226"/>
      <c r="C33" s="224"/>
      <c r="D33" s="228"/>
      <c r="E33" s="128" t="str">
        <f>S10</f>
        <v/>
      </c>
      <c r="F33" s="116" t="s">
        <v>10</v>
      </c>
      <c r="G33" s="249" t="str">
        <f>IF(AK24="","",IF(AK24=2,E24,G24))</f>
        <v/>
      </c>
      <c r="H33" s="249"/>
      <c r="I33" s="250"/>
      <c r="J33" s="117"/>
      <c r="K33" s="116" t="s">
        <v>10</v>
      </c>
      <c r="L33" s="118"/>
      <c r="M33" s="119"/>
      <c r="N33" s="116" t="s">
        <v>10</v>
      </c>
      <c r="O33" s="118"/>
      <c r="P33" s="119"/>
      <c r="Q33" s="116" t="s">
        <v>10</v>
      </c>
      <c r="R33" s="120"/>
      <c r="S33" s="56" t="s">
        <v>29</v>
      </c>
      <c r="T33" s="251"/>
      <c r="U33" s="252"/>
      <c r="V33" s="253"/>
      <c r="W33" s="121" t="s">
        <v>61</v>
      </c>
      <c r="X33" s="122">
        <f t="shared" si="0"/>
        <v>42253</v>
      </c>
      <c r="Y33" s="76" t="str">
        <f>IF(L33="","",IF(J33&gt;L33,1,0))</f>
        <v/>
      </c>
      <c r="Z33" s="76" t="str">
        <f>IF(O33="","",IF(M33&gt;O33,1,0))</f>
        <v/>
      </c>
      <c r="AA33" s="76" t="str">
        <f>IF(R33="","",IF(P33&gt;R33,1,0))</f>
        <v/>
      </c>
      <c r="AB33" s="76" t="str">
        <f>IF(Y33="","",IF(Y33=0,1,0))</f>
        <v/>
      </c>
      <c r="AC33" s="76" t="str">
        <f>IF(Z33="","",IF(Z33=0,1,0))</f>
        <v/>
      </c>
      <c r="AD33" s="76" t="str">
        <f>IF(AA33="","",IF(AA33=0,1,0))</f>
        <v/>
      </c>
      <c r="AE33" s="123" t="str">
        <f>IF(O33="","",IF(P33=0,J33+M33,J33+M33+P33))</f>
        <v/>
      </c>
      <c r="AF33" s="124" t="s">
        <v>10</v>
      </c>
      <c r="AG33" s="125" t="str">
        <f>IF(O33="","",IF(R33="",L33+O33,L33+O33+R33))</f>
        <v/>
      </c>
      <c r="AH33" s="123" t="str">
        <f>IF(Z33="","",IF(AA33="",Y33+Z33,Y33+Z33+AA33))</f>
        <v/>
      </c>
      <c r="AI33" s="124" t="s">
        <v>10</v>
      </c>
      <c r="AJ33" s="125" t="str">
        <f>IF(Z33="","",IF(AD33="",AB33+AC33,AB33+AC33+AD33))</f>
        <v/>
      </c>
      <c r="AK33" s="123" t="str">
        <f>IF(Z33="","",IF(AH33=2,2,IF(AJ33=2,0,"")))</f>
        <v/>
      </c>
      <c r="AL33" s="124" t="s">
        <v>10</v>
      </c>
      <c r="AM33" s="125" t="str">
        <f>IF(AK33="","",IF(AJ33=2,2,0))</f>
        <v/>
      </c>
    </row>
    <row r="34" spans="1:39" s="3" customFormat="1" ht="17.100000000000001" customHeight="1" thickBot="1" x14ac:dyDescent="0.3">
      <c r="A34" s="270">
        <v>15</v>
      </c>
      <c r="B34" s="271" t="s">
        <v>30</v>
      </c>
      <c r="C34" s="270">
        <v>29</v>
      </c>
      <c r="D34" s="272">
        <v>3</v>
      </c>
      <c r="E34" s="138" t="s">
        <v>64</v>
      </c>
      <c r="F34" s="139" t="s">
        <v>10</v>
      </c>
      <c r="G34" s="273" t="s">
        <v>65</v>
      </c>
      <c r="H34" s="273"/>
      <c r="I34" s="274"/>
      <c r="J34" s="275" t="s">
        <v>66</v>
      </c>
      <c r="K34" s="276"/>
      <c r="L34" s="276"/>
      <c r="M34" s="276"/>
      <c r="N34" s="276"/>
      <c r="O34" s="276"/>
      <c r="P34" s="276"/>
      <c r="Q34" s="276"/>
      <c r="R34" s="277"/>
      <c r="S34" s="140" t="s">
        <v>44</v>
      </c>
      <c r="T34" s="264"/>
      <c r="U34" s="265"/>
      <c r="V34" s="266"/>
      <c r="W34" s="141" t="s">
        <v>66</v>
      </c>
      <c r="X34" s="113">
        <f t="shared" si="0"/>
        <v>42253</v>
      </c>
      <c r="Y34" s="142"/>
      <c r="Z34" s="142"/>
      <c r="AA34" s="142"/>
      <c r="AB34" s="142"/>
      <c r="AC34" s="142"/>
      <c r="AD34" s="142"/>
      <c r="AE34" s="267"/>
      <c r="AF34" s="268"/>
      <c r="AG34" s="269"/>
      <c r="AH34" s="267"/>
      <c r="AI34" s="268"/>
      <c r="AJ34" s="269"/>
      <c r="AK34" s="267"/>
      <c r="AL34" s="268"/>
      <c r="AM34" s="269"/>
    </row>
    <row r="35" spans="1:39" s="3" customFormat="1" ht="17.100000000000001" customHeight="1" thickBot="1" x14ac:dyDescent="0.3">
      <c r="A35" s="224"/>
      <c r="B35" s="226"/>
      <c r="C35" s="224"/>
      <c r="D35" s="228"/>
      <c r="E35" s="128" t="str">
        <f>IF(AK22="","",IF(AK22=2,G22,E22))</f>
        <v/>
      </c>
      <c r="F35" s="116" t="s">
        <v>10</v>
      </c>
      <c r="G35" s="249" t="str">
        <f>IF(AK24="","",IF(AK24=2,G24,E24))</f>
        <v/>
      </c>
      <c r="H35" s="249"/>
      <c r="I35" s="250"/>
      <c r="J35" s="117"/>
      <c r="K35" s="116" t="s">
        <v>10</v>
      </c>
      <c r="L35" s="118"/>
      <c r="M35" s="119"/>
      <c r="N35" s="116" t="s">
        <v>10</v>
      </c>
      <c r="O35" s="118"/>
      <c r="P35" s="119"/>
      <c r="Q35" s="116" t="s">
        <v>10</v>
      </c>
      <c r="R35" s="120"/>
      <c r="S35" s="56" t="s">
        <v>29</v>
      </c>
      <c r="T35" s="251"/>
      <c r="U35" s="252"/>
      <c r="V35" s="253"/>
      <c r="W35" s="121" t="s">
        <v>66</v>
      </c>
      <c r="X35" s="122">
        <f t="shared" si="0"/>
        <v>42253</v>
      </c>
      <c r="Y35" s="76" t="str">
        <f>IF(L35="","",IF(J35&gt;L35,1,0))</f>
        <v/>
      </c>
      <c r="Z35" s="76" t="str">
        <f>IF(O35="","",IF(M35&gt;O35,1,0))</f>
        <v/>
      </c>
      <c r="AA35" s="76" t="str">
        <f>IF(R35="","",IF(P35&gt;R35,1,0))</f>
        <v/>
      </c>
      <c r="AB35" s="76" t="str">
        <f>IF(Y35="","",IF(Y35=0,1,0))</f>
        <v/>
      </c>
      <c r="AC35" s="76" t="str">
        <f>IF(Z35="","",IF(Z35=0,1,0))</f>
        <v/>
      </c>
      <c r="AD35" s="76" t="str">
        <f>IF(AA35="","",IF(AA35=0,1,0))</f>
        <v/>
      </c>
      <c r="AE35" s="123" t="str">
        <f>IF(O35="","",IF(P35=0,J35+M35,J35+M35+P35))</f>
        <v/>
      </c>
      <c r="AF35" s="124" t="s">
        <v>10</v>
      </c>
      <c r="AG35" s="125" t="str">
        <f>IF(O35="","",IF(R35="",L35+O35,L35+O35+R35))</f>
        <v/>
      </c>
      <c r="AH35" s="123" t="str">
        <f>IF(Z35="","",IF(AA35="",Y35+Z35,Y35+Z35+AA35))</f>
        <v/>
      </c>
      <c r="AI35" s="124" t="s">
        <v>10</v>
      </c>
      <c r="AJ35" s="125" t="str">
        <f>IF(Z35="","",IF(AD35="",AB35+AC35,AB35+AC35+AD35))</f>
        <v/>
      </c>
      <c r="AK35" s="123" t="str">
        <f>IF(Z35="","",IF(AH35=2,2,IF(AJ35=2,0,"")))</f>
        <v/>
      </c>
      <c r="AL35" s="124" t="s">
        <v>10</v>
      </c>
      <c r="AM35" s="125" t="str">
        <f>IF(AK35="","",IF(AJ35=2,2,0))</f>
        <v/>
      </c>
    </row>
    <row r="36" spans="1:39" s="3" customFormat="1" ht="17.100000000000001" customHeight="1" x14ac:dyDescent="0.25">
      <c r="A36" s="223">
        <v>16</v>
      </c>
      <c r="B36" s="225" t="s">
        <v>30</v>
      </c>
      <c r="C36" s="223">
        <v>30</v>
      </c>
      <c r="D36" s="227">
        <v>3</v>
      </c>
      <c r="E36" s="127" t="s">
        <v>67</v>
      </c>
      <c r="F36" s="110" t="s">
        <v>10</v>
      </c>
      <c r="G36" s="229" t="s">
        <v>68</v>
      </c>
      <c r="H36" s="229"/>
      <c r="I36" s="230"/>
      <c r="J36" s="231" t="s">
        <v>69</v>
      </c>
      <c r="K36" s="232"/>
      <c r="L36" s="232"/>
      <c r="M36" s="232"/>
      <c r="N36" s="232"/>
      <c r="O36" s="232"/>
      <c r="P36" s="232"/>
      <c r="Q36" s="232"/>
      <c r="R36" s="233"/>
      <c r="S36" s="111" t="s">
        <v>14</v>
      </c>
      <c r="T36" s="243"/>
      <c r="U36" s="244"/>
      <c r="V36" s="245"/>
      <c r="W36" s="112" t="s">
        <v>69</v>
      </c>
      <c r="X36" s="113">
        <f t="shared" si="0"/>
        <v>42253</v>
      </c>
      <c r="Y36" s="114"/>
      <c r="Z36" s="114"/>
      <c r="AA36" s="114"/>
      <c r="AB36" s="114"/>
      <c r="AC36" s="114"/>
      <c r="AD36" s="114"/>
      <c r="AE36" s="246"/>
      <c r="AF36" s="247"/>
      <c r="AG36" s="248"/>
      <c r="AH36" s="246"/>
      <c r="AI36" s="247"/>
      <c r="AJ36" s="248"/>
      <c r="AK36" s="246"/>
      <c r="AL36" s="247"/>
      <c r="AM36" s="248"/>
    </row>
    <row r="37" spans="1:39" s="3" customFormat="1" ht="17.100000000000001" customHeight="1" thickBot="1" x14ac:dyDescent="0.3">
      <c r="A37" s="224"/>
      <c r="B37" s="226"/>
      <c r="C37" s="224"/>
      <c r="D37" s="228"/>
      <c r="E37" s="128" t="str">
        <f>IF(AK31="","",IF(AK31=2,G31,E31))</f>
        <v/>
      </c>
      <c r="F37" s="116" t="s">
        <v>10</v>
      </c>
      <c r="G37" s="249" t="str">
        <f>IF(AK33="","",IF(AK33=2,G33,E33))</f>
        <v/>
      </c>
      <c r="H37" s="249"/>
      <c r="I37" s="250"/>
      <c r="J37" s="117"/>
      <c r="K37" s="116" t="s">
        <v>10</v>
      </c>
      <c r="L37" s="118"/>
      <c r="M37" s="119"/>
      <c r="N37" s="116" t="s">
        <v>10</v>
      </c>
      <c r="O37" s="118"/>
      <c r="P37" s="119"/>
      <c r="Q37" s="116" t="s">
        <v>10</v>
      </c>
      <c r="R37" s="120"/>
      <c r="S37" s="128"/>
      <c r="T37" s="251"/>
      <c r="U37" s="252"/>
      <c r="V37" s="253"/>
      <c r="W37" s="121" t="s">
        <v>69</v>
      </c>
      <c r="X37" s="122">
        <f t="shared" si="0"/>
        <v>42253</v>
      </c>
      <c r="Y37" s="76" t="str">
        <f>IF(L37="","",IF(J37&gt;L37,1,0))</f>
        <v/>
      </c>
      <c r="Z37" s="76" t="str">
        <f>IF(O37="","",IF(M37&gt;O37,1,0))</f>
        <v/>
      </c>
      <c r="AA37" s="76" t="str">
        <f>IF(R37="","",IF(P37&gt;R37,1,0))</f>
        <v/>
      </c>
      <c r="AB37" s="76" t="str">
        <f>IF(Y37="","",IF(Y37=0,1,0))</f>
        <v/>
      </c>
      <c r="AC37" s="76" t="str">
        <f>IF(Z37="","",IF(Z37=0,1,0))</f>
        <v/>
      </c>
      <c r="AD37" s="76" t="str">
        <f>IF(AA37="","",IF(AA37=0,1,0))</f>
        <v/>
      </c>
      <c r="AE37" s="123" t="str">
        <f>IF(O37="","",IF(P37=0,J37+M37,J37+M37+P37))</f>
        <v/>
      </c>
      <c r="AF37" s="124" t="s">
        <v>10</v>
      </c>
      <c r="AG37" s="125" t="str">
        <f>IF(O37="","",IF(R37="",L37+O37,L37+O37+R37))</f>
        <v/>
      </c>
      <c r="AH37" s="123" t="str">
        <f>IF(Z37="","",IF(AA37="",Y37+Z37,Y37+Z37+AA37))</f>
        <v/>
      </c>
      <c r="AI37" s="124" t="s">
        <v>10</v>
      </c>
      <c r="AJ37" s="125" t="str">
        <f>IF(Z37="","",IF(AD37="",AB37+AC37,AB37+AC37+AD37))</f>
        <v/>
      </c>
      <c r="AK37" s="123" t="str">
        <f>IF(Z37="","",IF(AH37=2,2,IF(AJ37=2,0,"")))</f>
        <v/>
      </c>
      <c r="AL37" s="124" t="s">
        <v>10</v>
      </c>
      <c r="AM37" s="125" t="str">
        <f>IF(AK37="","",IF(AJ37=2,2,0))</f>
        <v/>
      </c>
    </row>
    <row r="38" spans="1:39" s="3" customFormat="1" ht="17.100000000000001" customHeight="1" x14ac:dyDescent="0.25">
      <c r="A38" s="223">
        <v>17</v>
      </c>
      <c r="B38" s="225" t="s">
        <v>30</v>
      </c>
      <c r="C38" s="223">
        <v>31</v>
      </c>
      <c r="D38" s="227">
        <v>3</v>
      </c>
      <c r="E38" s="127" t="s">
        <v>70</v>
      </c>
      <c r="F38" s="110" t="s">
        <v>10</v>
      </c>
      <c r="G38" s="229" t="s">
        <v>71</v>
      </c>
      <c r="H38" s="229"/>
      <c r="I38" s="230"/>
      <c r="J38" s="231" t="s">
        <v>72</v>
      </c>
      <c r="K38" s="232"/>
      <c r="L38" s="232"/>
      <c r="M38" s="232"/>
      <c r="N38" s="232"/>
      <c r="O38" s="232"/>
      <c r="P38" s="232"/>
      <c r="Q38" s="232"/>
      <c r="R38" s="233"/>
      <c r="S38" s="111" t="s">
        <v>14</v>
      </c>
      <c r="T38" s="243"/>
      <c r="U38" s="244"/>
      <c r="V38" s="245"/>
      <c r="W38" s="112" t="s">
        <v>73</v>
      </c>
      <c r="X38" s="113">
        <f t="shared" si="0"/>
        <v>42253</v>
      </c>
      <c r="Y38" s="114"/>
      <c r="Z38" s="114"/>
      <c r="AA38" s="114"/>
      <c r="AB38" s="114"/>
      <c r="AC38" s="114"/>
      <c r="AD38" s="114"/>
      <c r="AE38" s="246"/>
      <c r="AF38" s="247"/>
      <c r="AG38" s="248"/>
      <c r="AH38" s="246"/>
      <c r="AI38" s="247"/>
      <c r="AJ38" s="248"/>
      <c r="AK38" s="246"/>
      <c r="AL38" s="247"/>
      <c r="AM38" s="248"/>
    </row>
    <row r="39" spans="1:39" s="3" customFormat="1" ht="17.100000000000001" customHeight="1" thickBot="1" x14ac:dyDescent="0.3">
      <c r="A39" s="224"/>
      <c r="B39" s="226"/>
      <c r="C39" s="224"/>
      <c r="D39" s="228"/>
      <c r="E39" s="128" t="str">
        <f>IF(AK31="","",IF(AK31=2,E31,G31))</f>
        <v/>
      </c>
      <c r="F39" s="116" t="s">
        <v>10</v>
      </c>
      <c r="G39" s="249" t="str">
        <f>IF(AK33="","",IF(AK33=2,E33,G33))</f>
        <v/>
      </c>
      <c r="H39" s="249"/>
      <c r="I39" s="250"/>
      <c r="J39" s="117"/>
      <c r="K39" s="116" t="s">
        <v>10</v>
      </c>
      <c r="L39" s="118"/>
      <c r="M39" s="119"/>
      <c r="N39" s="116" t="s">
        <v>10</v>
      </c>
      <c r="O39" s="118"/>
      <c r="P39" s="119"/>
      <c r="Q39" s="116" t="s">
        <v>10</v>
      </c>
      <c r="R39" s="120"/>
      <c r="S39" s="143"/>
      <c r="T39" s="251"/>
      <c r="U39" s="252"/>
      <c r="V39" s="253"/>
      <c r="W39" s="121" t="s">
        <v>73</v>
      </c>
      <c r="X39" s="122">
        <f t="shared" si="0"/>
        <v>42253</v>
      </c>
      <c r="Y39" s="76" t="str">
        <f>IF(L39="","",IF(J39&gt;L39,1,0))</f>
        <v/>
      </c>
      <c r="Z39" s="76" t="str">
        <f>IF(O39="","",IF(M39&gt;O39,1,0))</f>
        <v/>
      </c>
      <c r="AA39" s="76" t="str">
        <f>IF(R39="","",IF(P39&gt;R39,1,0))</f>
        <v/>
      </c>
      <c r="AB39" s="76" t="str">
        <f>IF(Y39="","",IF(Y39=0,1,0))</f>
        <v/>
      </c>
      <c r="AC39" s="76" t="str">
        <f>IF(Z39="","",IF(Z39=0,1,0))</f>
        <v/>
      </c>
      <c r="AD39" s="76" t="str">
        <f>IF(AA39="","",IF(AA39=0,1,0))</f>
        <v/>
      </c>
      <c r="AE39" s="123" t="str">
        <f>IF(O39="","",IF(P39=0,J39+M39,J39+M39+P39))</f>
        <v/>
      </c>
      <c r="AF39" s="124" t="s">
        <v>10</v>
      </c>
      <c r="AG39" s="125" t="str">
        <f>IF(O39="","",IF(R39="",L39+O39,L39+O39+R39))</f>
        <v/>
      </c>
      <c r="AH39" s="123" t="str">
        <f>IF(Z39="","",IF(AA39="",Y39+Z39,Y39+Z39+AA39))</f>
        <v/>
      </c>
      <c r="AI39" s="124" t="s">
        <v>10</v>
      </c>
      <c r="AJ39" s="125" t="str">
        <f>IF(Z39="","",IF(AD39="",AB39+AC39,AB39+AC39+AD39))</f>
        <v/>
      </c>
      <c r="AK39" s="123" t="str">
        <f>IF(Z39="","",IF(AH39=2,2,IF(AJ39=2,0,"")))</f>
        <v/>
      </c>
      <c r="AL39" s="124" t="s">
        <v>10</v>
      </c>
      <c r="AM39" s="125" t="str">
        <f>IF(AK39="","",IF(AJ39=2,2,0))</f>
        <v/>
      </c>
    </row>
    <row r="40" spans="1:39" x14ac:dyDescent="0.25"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</row>
    <row r="41" spans="1:39" x14ac:dyDescent="0.25"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</row>
    <row r="42" spans="1:39" x14ac:dyDescent="0.25"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</row>
    <row r="43" spans="1:39" x14ac:dyDescent="0.25"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</row>
    <row r="44" spans="1:39" x14ac:dyDescent="0.25"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</row>
    <row r="45" spans="1:39" x14ac:dyDescent="0.25"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</row>
    <row r="46" spans="1:39" x14ac:dyDescent="0.25"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</row>
    <row r="47" spans="1:39" x14ac:dyDescent="0.25"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</row>
    <row r="48" spans="1:39" x14ac:dyDescent="0.25"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</row>
    <row r="49" spans="25:39" x14ac:dyDescent="0.25"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</row>
    <row r="50" spans="25:39" x14ac:dyDescent="0.25"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</row>
    <row r="51" spans="25:39" x14ac:dyDescent="0.25"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</row>
    <row r="52" spans="25:39" x14ac:dyDescent="0.25"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</row>
    <row r="53" spans="25:39" x14ac:dyDescent="0.25"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</row>
    <row r="54" spans="25:39" x14ac:dyDescent="0.25"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</row>
    <row r="55" spans="25:39" x14ac:dyDescent="0.25"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</row>
    <row r="56" spans="25:39" x14ac:dyDescent="0.25"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</row>
  </sheetData>
  <mergeCells count="165">
    <mergeCell ref="T38:V38"/>
    <mergeCell ref="AE38:AG38"/>
    <mergeCell ref="AH38:AJ38"/>
    <mergeCell ref="AK38:AM38"/>
    <mergeCell ref="G39:I39"/>
    <mergeCell ref="T39:V39"/>
    <mergeCell ref="A38:A39"/>
    <mergeCell ref="B38:B39"/>
    <mergeCell ref="C38:C39"/>
    <mergeCell ref="D38:D39"/>
    <mergeCell ref="G38:I38"/>
    <mergeCell ref="J38:R38"/>
    <mergeCell ref="T36:V36"/>
    <mergeCell ref="AE36:AG36"/>
    <mergeCell ref="AH36:AJ36"/>
    <mergeCell ref="AK36:AM36"/>
    <mergeCell ref="G37:I37"/>
    <mergeCell ref="T37:V37"/>
    <mergeCell ref="A36:A37"/>
    <mergeCell ref="B36:B37"/>
    <mergeCell ref="C36:C37"/>
    <mergeCell ref="D36:D37"/>
    <mergeCell ref="G36:I36"/>
    <mergeCell ref="J36:R36"/>
    <mergeCell ref="T34:V34"/>
    <mergeCell ref="AE34:AG34"/>
    <mergeCell ref="AH34:AJ34"/>
    <mergeCell ref="AK34:AM34"/>
    <mergeCell ref="G35:I35"/>
    <mergeCell ref="T35:V35"/>
    <mergeCell ref="A34:A35"/>
    <mergeCell ref="B34:B35"/>
    <mergeCell ref="C34:C35"/>
    <mergeCell ref="D34:D35"/>
    <mergeCell ref="G34:I34"/>
    <mergeCell ref="J34:R34"/>
    <mergeCell ref="T32:V32"/>
    <mergeCell ref="AE32:AG32"/>
    <mergeCell ref="AH32:AJ32"/>
    <mergeCell ref="AK32:AM32"/>
    <mergeCell ref="G33:I33"/>
    <mergeCell ref="T33:V33"/>
    <mergeCell ref="A32:A33"/>
    <mergeCell ref="B32:B33"/>
    <mergeCell ref="C32:C33"/>
    <mergeCell ref="D32:D33"/>
    <mergeCell ref="G32:I32"/>
    <mergeCell ref="J32:R32"/>
    <mergeCell ref="T30:V30"/>
    <mergeCell ref="AE30:AG30"/>
    <mergeCell ref="AH30:AJ30"/>
    <mergeCell ref="AK30:AM30"/>
    <mergeCell ref="G31:I31"/>
    <mergeCell ref="T31:V31"/>
    <mergeCell ref="A30:A31"/>
    <mergeCell ref="B30:B31"/>
    <mergeCell ref="C30:C31"/>
    <mergeCell ref="D30:D31"/>
    <mergeCell ref="G30:I30"/>
    <mergeCell ref="J30:R30"/>
    <mergeCell ref="T27:V27"/>
    <mergeCell ref="AE27:AG27"/>
    <mergeCell ref="AH27:AJ27"/>
    <mergeCell ref="AK27:AM27"/>
    <mergeCell ref="G28:I28"/>
    <mergeCell ref="T28:V28"/>
    <mergeCell ref="A27:A28"/>
    <mergeCell ref="B27:B28"/>
    <mergeCell ref="C27:C28"/>
    <mergeCell ref="D27:D28"/>
    <mergeCell ref="G27:I27"/>
    <mergeCell ref="J27:R27"/>
    <mergeCell ref="T25:V25"/>
    <mergeCell ref="AE25:AG25"/>
    <mergeCell ref="AH25:AJ25"/>
    <mergeCell ref="AK25:AM25"/>
    <mergeCell ref="G26:I26"/>
    <mergeCell ref="T26:V26"/>
    <mergeCell ref="A25:A26"/>
    <mergeCell ref="B25:B26"/>
    <mergeCell ref="C25:C26"/>
    <mergeCell ref="D25:D26"/>
    <mergeCell ref="G25:I25"/>
    <mergeCell ref="J25:R25"/>
    <mergeCell ref="T23:V23"/>
    <mergeCell ref="AE23:AG23"/>
    <mergeCell ref="AH23:AJ23"/>
    <mergeCell ref="AK23:AM23"/>
    <mergeCell ref="G24:I24"/>
    <mergeCell ref="T24:V24"/>
    <mergeCell ref="A23:A24"/>
    <mergeCell ref="B23:B24"/>
    <mergeCell ref="C23:C24"/>
    <mergeCell ref="D23:D24"/>
    <mergeCell ref="G23:I23"/>
    <mergeCell ref="J23:R23"/>
    <mergeCell ref="T21:V21"/>
    <mergeCell ref="AE21:AG21"/>
    <mergeCell ref="AH21:AJ21"/>
    <mergeCell ref="AK21:AM21"/>
    <mergeCell ref="G22:I22"/>
    <mergeCell ref="T22:V22"/>
    <mergeCell ref="A21:A22"/>
    <mergeCell ref="B21:B22"/>
    <mergeCell ref="C21:C22"/>
    <mergeCell ref="D21:D22"/>
    <mergeCell ref="G21:I21"/>
    <mergeCell ref="J21:R21"/>
    <mergeCell ref="T19:V19"/>
    <mergeCell ref="AE19:AG19"/>
    <mergeCell ref="AH19:AJ19"/>
    <mergeCell ref="AK19:AM19"/>
    <mergeCell ref="G20:I20"/>
    <mergeCell ref="T20:V20"/>
    <mergeCell ref="A19:A20"/>
    <mergeCell ref="B19:B20"/>
    <mergeCell ref="C19:C20"/>
    <mergeCell ref="D19:D20"/>
    <mergeCell ref="G19:I19"/>
    <mergeCell ref="J19:R19"/>
    <mergeCell ref="AE17:AG17"/>
    <mergeCell ref="AH17:AJ17"/>
    <mergeCell ref="AK17:AM17"/>
    <mergeCell ref="G18:I18"/>
    <mergeCell ref="T18:V18"/>
    <mergeCell ref="AK15:AM16"/>
    <mergeCell ref="J16:L16"/>
    <mergeCell ref="M16:O16"/>
    <mergeCell ref="P16:R16"/>
    <mergeCell ref="AD15:AD16"/>
    <mergeCell ref="AE15:AG16"/>
    <mergeCell ref="AH15:AJ16"/>
    <mergeCell ref="AA15:AA16"/>
    <mergeCell ref="AB15:AB16"/>
    <mergeCell ref="AC15:AC16"/>
    <mergeCell ref="Y15:Y16"/>
    <mergeCell ref="Z15:Z16"/>
    <mergeCell ref="G11:Q11"/>
    <mergeCell ref="F12:Q12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G17:I17"/>
    <mergeCell ref="J17:R17"/>
    <mergeCell ref="E1:T1"/>
    <mergeCell ref="E3:S3"/>
    <mergeCell ref="B4:W4"/>
    <mergeCell ref="B5:J5"/>
    <mergeCell ref="K5:W5"/>
    <mergeCell ref="H7:J7"/>
    <mergeCell ref="K7:T7"/>
    <mergeCell ref="D9:E9"/>
    <mergeCell ref="H9:N9"/>
    <mergeCell ref="R9:S9"/>
    <mergeCell ref="F15:F16"/>
    <mergeCell ref="G15:I16"/>
    <mergeCell ref="J15:R15"/>
    <mergeCell ref="T15:V16"/>
    <mergeCell ref="T17:V17"/>
  </mergeCells>
  <pageMargins left="0.7" right="0.7" top="0.78740157499999996" bottom="0.78740157499999996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topLeftCell="A16" zoomScaleNormal="100" workbookViewId="0">
      <selection activeCell="G25" sqref="G25:H25"/>
    </sheetView>
  </sheetViews>
  <sheetFormatPr baseColWidth="10" defaultRowHeight="15" x14ac:dyDescent="0.25"/>
  <cols>
    <col min="1" max="3" width="6.7109375" style="174" customWidth="1"/>
    <col min="4" max="5" width="11.5703125" style="174" bestFit="1" customWidth="1"/>
    <col min="6" max="6" width="11.42578125" style="174"/>
    <col min="7" max="8" width="11.5703125" style="174" bestFit="1" customWidth="1"/>
    <col min="9" max="9" width="13.42578125" style="174" bestFit="1" customWidth="1"/>
    <col min="10" max="10" width="2.28515625" style="174" customWidth="1"/>
    <col min="11" max="11" width="13.42578125" style="174" bestFit="1" customWidth="1"/>
    <col min="12" max="15" width="11.5703125" style="174" bestFit="1" customWidth="1"/>
    <col min="16" max="256" width="11.42578125" style="174"/>
    <col min="257" max="259" width="6.7109375" style="174" customWidth="1"/>
    <col min="260" max="265" width="11.42578125" style="174"/>
    <col min="266" max="266" width="2.28515625" style="174" customWidth="1"/>
    <col min="267" max="512" width="11.42578125" style="174"/>
    <col min="513" max="515" width="6.7109375" style="174" customWidth="1"/>
    <col min="516" max="521" width="11.42578125" style="174"/>
    <col min="522" max="522" width="2.28515625" style="174" customWidth="1"/>
    <col min="523" max="768" width="11.42578125" style="174"/>
    <col min="769" max="771" width="6.7109375" style="174" customWidth="1"/>
    <col min="772" max="777" width="11.42578125" style="174"/>
    <col min="778" max="778" width="2.28515625" style="174" customWidth="1"/>
    <col min="779" max="1024" width="11.42578125" style="174"/>
    <col min="1025" max="1027" width="6.7109375" style="174" customWidth="1"/>
    <col min="1028" max="1033" width="11.42578125" style="174"/>
    <col min="1034" max="1034" width="2.28515625" style="174" customWidth="1"/>
    <col min="1035" max="1280" width="11.42578125" style="174"/>
    <col min="1281" max="1283" width="6.7109375" style="174" customWidth="1"/>
    <col min="1284" max="1289" width="11.42578125" style="174"/>
    <col min="1290" max="1290" width="2.28515625" style="174" customWidth="1"/>
    <col min="1291" max="1536" width="11.42578125" style="174"/>
    <col min="1537" max="1539" width="6.7109375" style="174" customWidth="1"/>
    <col min="1540" max="1545" width="11.42578125" style="174"/>
    <col min="1546" max="1546" width="2.28515625" style="174" customWidth="1"/>
    <col min="1547" max="1792" width="11.42578125" style="174"/>
    <col min="1793" max="1795" width="6.7109375" style="174" customWidth="1"/>
    <col min="1796" max="1801" width="11.42578125" style="174"/>
    <col min="1802" max="1802" width="2.28515625" style="174" customWidth="1"/>
    <col min="1803" max="2048" width="11.42578125" style="174"/>
    <col min="2049" max="2051" width="6.7109375" style="174" customWidth="1"/>
    <col min="2052" max="2057" width="11.42578125" style="174"/>
    <col min="2058" max="2058" width="2.28515625" style="174" customWidth="1"/>
    <col min="2059" max="2304" width="11.42578125" style="174"/>
    <col min="2305" max="2307" width="6.7109375" style="174" customWidth="1"/>
    <col min="2308" max="2313" width="11.42578125" style="174"/>
    <col min="2314" max="2314" width="2.28515625" style="174" customWidth="1"/>
    <col min="2315" max="2560" width="11.42578125" style="174"/>
    <col min="2561" max="2563" width="6.7109375" style="174" customWidth="1"/>
    <col min="2564" max="2569" width="11.42578125" style="174"/>
    <col min="2570" max="2570" width="2.28515625" style="174" customWidth="1"/>
    <col min="2571" max="2816" width="11.42578125" style="174"/>
    <col min="2817" max="2819" width="6.7109375" style="174" customWidth="1"/>
    <col min="2820" max="2825" width="11.42578125" style="174"/>
    <col min="2826" max="2826" width="2.28515625" style="174" customWidth="1"/>
    <col min="2827" max="3072" width="11.42578125" style="174"/>
    <col min="3073" max="3075" width="6.7109375" style="174" customWidth="1"/>
    <col min="3076" max="3081" width="11.42578125" style="174"/>
    <col min="3082" max="3082" width="2.28515625" style="174" customWidth="1"/>
    <col min="3083" max="3328" width="11.42578125" style="174"/>
    <col min="3329" max="3331" width="6.7109375" style="174" customWidth="1"/>
    <col min="3332" max="3337" width="11.42578125" style="174"/>
    <col min="3338" max="3338" width="2.28515625" style="174" customWidth="1"/>
    <col min="3339" max="3584" width="11.42578125" style="174"/>
    <col min="3585" max="3587" width="6.7109375" style="174" customWidth="1"/>
    <col min="3588" max="3593" width="11.42578125" style="174"/>
    <col min="3594" max="3594" width="2.28515625" style="174" customWidth="1"/>
    <col min="3595" max="3840" width="11.42578125" style="174"/>
    <col min="3841" max="3843" width="6.7109375" style="174" customWidth="1"/>
    <col min="3844" max="3849" width="11.42578125" style="174"/>
    <col min="3850" max="3850" width="2.28515625" style="174" customWidth="1"/>
    <col min="3851" max="4096" width="11.42578125" style="174"/>
    <col min="4097" max="4099" width="6.7109375" style="174" customWidth="1"/>
    <col min="4100" max="4105" width="11.42578125" style="174"/>
    <col min="4106" max="4106" width="2.28515625" style="174" customWidth="1"/>
    <col min="4107" max="4352" width="11.42578125" style="174"/>
    <col min="4353" max="4355" width="6.7109375" style="174" customWidth="1"/>
    <col min="4356" max="4361" width="11.42578125" style="174"/>
    <col min="4362" max="4362" width="2.28515625" style="174" customWidth="1"/>
    <col min="4363" max="4608" width="11.42578125" style="174"/>
    <col min="4609" max="4611" width="6.7109375" style="174" customWidth="1"/>
    <col min="4612" max="4617" width="11.42578125" style="174"/>
    <col min="4618" max="4618" width="2.28515625" style="174" customWidth="1"/>
    <col min="4619" max="4864" width="11.42578125" style="174"/>
    <col min="4865" max="4867" width="6.7109375" style="174" customWidth="1"/>
    <col min="4868" max="4873" width="11.42578125" style="174"/>
    <col min="4874" max="4874" width="2.28515625" style="174" customWidth="1"/>
    <col min="4875" max="5120" width="11.42578125" style="174"/>
    <col min="5121" max="5123" width="6.7109375" style="174" customWidth="1"/>
    <col min="5124" max="5129" width="11.42578125" style="174"/>
    <col min="5130" max="5130" width="2.28515625" style="174" customWidth="1"/>
    <col min="5131" max="5376" width="11.42578125" style="174"/>
    <col min="5377" max="5379" width="6.7109375" style="174" customWidth="1"/>
    <col min="5380" max="5385" width="11.42578125" style="174"/>
    <col min="5386" max="5386" width="2.28515625" style="174" customWidth="1"/>
    <col min="5387" max="5632" width="11.42578125" style="174"/>
    <col min="5633" max="5635" width="6.7109375" style="174" customWidth="1"/>
    <col min="5636" max="5641" width="11.42578125" style="174"/>
    <col min="5642" max="5642" width="2.28515625" style="174" customWidth="1"/>
    <col min="5643" max="5888" width="11.42578125" style="174"/>
    <col min="5889" max="5891" width="6.7109375" style="174" customWidth="1"/>
    <col min="5892" max="5897" width="11.42578125" style="174"/>
    <col min="5898" max="5898" width="2.28515625" style="174" customWidth="1"/>
    <col min="5899" max="6144" width="11.42578125" style="174"/>
    <col min="6145" max="6147" width="6.7109375" style="174" customWidth="1"/>
    <col min="6148" max="6153" width="11.42578125" style="174"/>
    <col min="6154" max="6154" width="2.28515625" style="174" customWidth="1"/>
    <col min="6155" max="6400" width="11.42578125" style="174"/>
    <col min="6401" max="6403" width="6.7109375" style="174" customWidth="1"/>
    <col min="6404" max="6409" width="11.42578125" style="174"/>
    <col min="6410" max="6410" width="2.28515625" style="174" customWidth="1"/>
    <col min="6411" max="6656" width="11.42578125" style="174"/>
    <col min="6657" max="6659" width="6.7109375" style="174" customWidth="1"/>
    <col min="6660" max="6665" width="11.42578125" style="174"/>
    <col min="6666" max="6666" width="2.28515625" style="174" customWidth="1"/>
    <col min="6667" max="6912" width="11.42578125" style="174"/>
    <col min="6913" max="6915" width="6.7109375" style="174" customWidth="1"/>
    <col min="6916" max="6921" width="11.42578125" style="174"/>
    <col min="6922" max="6922" width="2.28515625" style="174" customWidth="1"/>
    <col min="6923" max="7168" width="11.42578125" style="174"/>
    <col min="7169" max="7171" width="6.7109375" style="174" customWidth="1"/>
    <col min="7172" max="7177" width="11.42578125" style="174"/>
    <col min="7178" max="7178" width="2.28515625" style="174" customWidth="1"/>
    <col min="7179" max="7424" width="11.42578125" style="174"/>
    <col min="7425" max="7427" width="6.7109375" style="174" customWidth="1"/>
    <col min="7428" max="7433" width="11.42578125" style="174"/>
    <col min="7434" max="7434" width="2.28515625" style="174" customWidth="1"/>
    <col min="7435" max="7680" width="11.42578125" style="174"/>
    <col min="7681" max="7683" width="6.7109375" style="174" customWidth="1"/>
    <col min="7684" max="7689" width="11.42578125" style="174"/>
    <col min="7690" max="7690" width="2.28515625" style="174" customWidth="1"/>
    <col min="7691" max="7936" width="11.42578125" style="174"/>
    <col min="7937" max="7939" width="6.7109375" style="174" customWidth="1"/>
    <col min="7940" max="7945" width="11.42578125" style="174"/>
    <col min="7946" max="7946" width="2.28515625" style="174" customWidth="1"/>
    <col min="7947" max="8192" width="11.42578125" style="174"/>
    <col min="8193" max="8195" width="6.7109375" style="174" customWidth="1"/>
    <col min="8196" max="8201" width="11.42578125" style="174"/>
    <col min="8202" max="8202" width="2.28515625" style="174" customWidth="1"/>
    <col min="8203" max="8448" width="11.42578125" style="174"/>
    <col min="8449" max="8451" width="6.7109375" style="174" customWidth="1"/>
    <col min="8452" max="8457" width="11.42578125" style="174"/>
    <col min="8458" max="8458" width="2.28515625" style="174" customWidth="1"/>
    <col min="8459" max="8704" width="11.42578125" style="174"/>
    <col min="8705" max="8707" width="6.7109375" style="174" customWidth="1"/>
    <col min="8708" max="8713" width="11.42578125" style="174"/>
    <col min="8714" max="8714" width="2.28515625" style="174" customWidth="1"/>
    <col min="8715" max="8960" width="11.42578125" style="174"/>
    <col min="8961" max="8963" width="6.7109375" style="174" customWidth="1"/>
    <col min="8964" max="8969" width="11.42578125" style="174"/>
    <col min="8970" max="8970" width="2.28515625" style="174" customWidth="1"/>
    <col min="8971" max="9216" width="11.42578125" style="174"/>
    <col min="9217" max="9219" width="6.7109375" style="174" customWidth="1"/>
    <col min="9220" max="9225" width="11.42578125" style="174"/>
    <col min="9226" max="9226" width="2.28515625" style="174" customWidth="1"/>
    <col min="9227" max="9472" width="11.42578125" style="174"/>
    <col min="9473" max="9475" width="6.7109375" style="174" customWidth="1"/>
    <col min="9476" max="9481" width="11.42578125" style="174"/>
    <col min="9482" max="9482" width="2.28515625" style="174" customWidth="1"/>
    <col min="9483" max="9728" width="11.42578125" style="174"/>
    <col min="9729" max="9731" width="6.7109375" style="174" customWidth="1"/>
    <col min="9732" max="9737" width="11.42578125" style="174"/>
    <col min="9738" max="9738" width="2.28515625" style="174" customWidth="1"/>
    <col min="9739" max="9984" width="11.42578125" style="174"/>
    <col min="9985" max="9987" width="6.7109375" style="174" customWidth="1"/>
    <col min="9988" max="9993" width="11.42578125" style="174"/>
    <col min="9994" max="9994" width="2.28515625" style="174" customWidth="1"/>
    <col min="9995" max="10240" width="11.42578125" style="174"/>
    <col min="10241" max="10243" width="6.7109375" style="174" customWidth="1"/>
    <col min="10244" max="10249" width="11.42578125" style="174"/>
    <col min="10250" max="10250" width="2.28515625" style="174" customWidth="1"/>
    <col min="10251" max="10496" width="11.42578125" style="174"/>
    <col min="10497" max="10499" width="6.7109375" style="174" customWidth="1"/>
    <col min="10500" max="10505" width="11.42578125" style="174"/>
    <col min="10506" max="10506" width="2.28515625" style="174" customWidth="1"/>
    <col min="10507" max="10752" width="11.42578125" style="174"/>
    <col min="10753" max="10755" width="6.7109375" style="174" customWidth="1"/>
    <col min="10756" max="10761" width="11.42578125" style="174"/>
    <col min="10762" max="10762" width="2.28515625" style="174" customWidth="1"/>
    <col min="10763" max="11008" width="11.42578125" style="174"/>
    <col min="11009" max="11011" width="6.7109375" style="174" customWidth="1"/>
    <col min="11012" max="11017" width="11.42578125" style="174"/>
    <col min="11018" max="11018" width="2.28515625" style="174" customWidth="1"/>
    <col min="11019" max="11264" width="11.42578125" style="174"/>
    <col min="11265" max="11267" width="6.7109375" style="174" customWidth="1"/>
    <col min="11268" max="11273" width="11.42578125" style="174"/>
    <col min="11274" max="11274" width="2.28515625" style="174" customWidth="1"/>
    <col min="11275" max="11520" width="11.42578125" style="174"/>
    <col min="11521" max="11523" width="6.7109375" style="174" customWidth="1"/>
    <col min="11524" max="11529" width="11.42578125" style="174"/>
    <col min="11530" max="11530" width="2.28515625" style="174" customWidth="1"/>
    <col min="11531" max="11776" width="11.42578125" style="174"/>
    <col min="11777" max="11779" width="6.7109375" style="174" customWidth="1"/>
    <col min="11780" max="11785" width="11.42578125" style="174"/>
    <col min="11786" max="11786" width="2.28515625" style="174" customWidth="1"/>
    <col min="11787" max="12032" width="11.42578125" style="174"/>
    <col min="12033" max="12035" width="6.7109375" style="174" customWidth="1"/>
    <col min="12036" max="12041" width="11.42578125" style="174"/>
    <col min="12042" max="12042" width="2.28515625" style="174" customWidth="1"/>
    <col min="12043" max="12288" width="11.42578125" style="174"/>
    <col min="12289" max="12291" width="6.7109375" style="174" customWidth="1"/>
    <col min="12292" max="12297" width="11.42578125" style="174"/>
    <col min="12298" max="12298" width="2.28515625" style="174" customWidth="1"/>
    <col min="12299" max="12544" width="11.42578125" style="174"/>
    <col min="12545" max="12547" width="6.7109375" style="174" customWidth="1"/>
    <col min="12548" max="12553" width="11.42578125" style="174"/>
    <col min="12554" max="12554" width="2.28515625" style="174" customWidth="1"/>
    <col min="12555" max="12800" width="11.42578125" style="174"/>
    <col min="12801" max="12803" width="6.7109375" style="174" customWidth="1"/>
    <col min="12804" max="12809" width="11.42578125" style="174"/>
    <col min="12810" max="12810" width="2.28515625" style="174" customWidth="1"/>
    <col min="12811" max="13056" width="11.42578125" style="174"/>
    <col min="13057" max="13059" width="6.7109375" style="174" customWidth="1"/>
    <col min="13060" max="13065" width="11.42578125" style="174"/>
    <col min="13066" max="13066" width="2.28515625" style="174" customWidth="1"/>
    <col min="13067" max="13312" width="11.42578125" style="174"/>
    <col min="13313" max="13315" width="6.7109375" style="174" customWidth="1"/>
    <col min="13316" max="13321" width="11.42578125" style="174"/>
    <col min="13322" max="13322" width="2.28515625" style="174" customWidth="1"/>
    <col min="13323" max="13568" width="11.42578125" style="174"/>
    <col min="13569" max="13571" width="6.7109375" style="174" customWidth="1"/>
    <col min="13572" max="13577" width="11.42578125" style="174"/>
    <col min="13578" max="13578" width="2.28515625" style="174" customWidth="1"/>
    <col min="13579" max="13824" width="11.42578125" style="174"/>
    <col min="13825" max="13827" width="6.7109375" style="174" customWidth="1"/>
    <col min="13828" max="13833" width="11.42578125" style="174"/>
    <col min="13834" max="13834" width="2.28515625" style="174" customWidth="1"/>
    <col min="13835" max="14080" width="11.42578125" style="174"/>
    <col min="14081" max="14083" width="6.7109375" style="174" customWidth="1"/>
    <col min="14084" max="14089" width="11.42578125" style="174"/>
    <col min="14090" max="14090" width="2.28515625" style="174" customWidth="1"/>
    <col min="14091" max="14336" width="11.42578125" style="174"/>
    <col min="14337" max="14339" width="6.7109375" style="174" customWidth="1"/>
    <col min="14340" max="14345" width="11.42578125" style="174"/>
    <col min="14346" max="14346" width="2.28515625" style="174" customWidth="1"/>
    <col min="14347" max="14592" width="11.42578125" style="174"/>
    <col min="14593" max="14595" width="6.7109375" style="174" customWidth="1"/>
    <col min="14596" max="14601" width="11.42578125" style="174"/>
    <col min="14602" max="14602" width="2.28515625" style="174" customWidth="1"/>
    <col min="14603" max="14848" width="11.42578125" style="174"/>
    <col min="14849" max="14851" width="6.7109375" style="174" customWidth="1"/>
    <col min="14852" max="14857" width="11.42578125" style="174"/>
    <col min="14858" max="14858" width="2.28515625" style="174" customWidth="1"/>
    <col min="14859" max="15104" width="11.42578125" style="174"/>
    <col min="15105" max="15107" width="6.7109375" style="174" customWidth="1"/>
    <col min="15108" max="15113" width="11.42578125" style="174"/>
    <col min="15114" max="15114" width="2.28515625" style="174" customWidth="1"/>
    <col min="15115" max="15360" width="11.42578125" style="174"/>
    <col min="15361" max="15363" width="6.7109375" style="174" customWidth="1"/>
    <col min="15364" max="15369" width="11.42578125" style="174"/>
    <col min="15370" max="15370" width="2.28515625" style="174" customWidth="1"/>
    <col min="15371" max="15616" width="11.42578125" style="174"/>
    <col min="15617" max="15619" width="6.7109375" style="174" customWidth="1"/>
    <col min="15620" max="15625" width="11.42578125" style="174"/>
    <col min="15626" max="15626" width="2.28515625" style="174" customWidth="1"/>
    <col min="15627" max="15872" width="11.42578125" style="174"/>
    <col min="15873" max="15875" width="6.7109375" style="174" customWidth="1"/>
    <col min="15876" max="15881" width="11.42578125" style="174"/>
    <col min="15882" max="15882" width="2.28515625" style="174" customWidth="1"/>
    <col min="15883" max="16128" width="11.42578125" style="174"/>
    <col min="16129" max="16131" width="6.7109375" style="174" customWidth="1"/>
    <col min="16132" max="16137" width="11.42578125" style="174"/>
    <col min="16138" max="16138" width="2.28515625" style="174" customWidth="1"/>
    <col min="16139" max="16384" width="11.42578125" style="174"/>
  </cols>
  <sheetData>
    <row r="1" spans="1:26" s="145" customFormat="1" ht="33.75" customHeight="1" x14ac:dyDescent="0.5">
      <c r="E1" s="278" t="s">
        <v>0</v>
      </c>
      <c r="F1" s="278"/>
      <c r="G1" s="278"/>
      <c r="H1" s="278"/>
      <c r="I1" s="278"/>
      <c r="J1" s="278"/>
      <c r="K1" s="278"/>
      <c r="L1" s="278"/>
      <c r="M1" s="278"/>
    </row>
    <row r="2" spans="1:26" s="145" customFormat="1" ht="21" customHeight="1" x14ac:dyDescent="0.35">
      <c r="E2" s="279" t="str">
        <f>IF([1]Mannschaften!D2="","",[1]Mannschaften!D2)</f>
        <v xml:space="preserve"> Deutsche Meisterschaft der Jugend  Feld   2015</v>
      </c>
      <c r="F2" s="279"/>
      <c r="G2" s="279"/>
      <c r="H2" s="279"/>
      <c r="I2" s="279"/>
      <c r="J2" s="279"/>
      <c r="K2" s="279"/>
      <c r="L2" s="279"/>
      <c r="M2" s="279"/>
    </row>
    <row r="3" spans="1:26" s="145" customFormat="1" ht="13.5" customHeight="1" x14ac:dyDescent="0.25"/>
    <row r="4" spans="1:26" s="145" customFormat="1" ht="23.25" customHeight="1" x14ac:dyDescent="0.35">
      <c r="D4" s="146"/>
      <c r="E4" s="280" t="str">
        <f>IF([1]Mannschaften!I4="","",[1]Mannschaften!I4)</f>
        <v>Kellinghusen</v>
      </c>
      <c r="F4" s="280"/>
      <c r="G4" s="280"/>
      <c r="H4" s="280"/>
      <c r="I4" s="147">
        <f>[1]Mannschaften!P4</f>
        <v>42252</v>
      </c>
      <c r="J4" s="148" t="s">
        <v>74</v>
      </c>
      <c r="K4" s="147">
        <f>[1]Mannschaften!T4</f>
        <v>42253</v>
      </c>
      <c r="M4" s="146"/>
      <c r="W4" s="146"/>
      <c r="X4" s="146"/>
      <c r="Y4" s="146"/>
      <c r="Z4" s="146"/>
    </row>
    <row r="5" spans="1:26" s="145" customFormat="1" ht="16.5" customHeight="1" x14ac:dyDescent="0.35">
      <c r="D5" s="146"/>
      <c r="E5" s="149"/>
      <c r="F5" s="149"/>
      <c r="G5" s="149"/>
      <c r="H5" s="149"/>
      <c r="I5" s="150"/>
      <c r="J5" s="148"/>
      <c r="K5" s="150"/>
      <c r="M5" s="146"/>
      <c r="W5" s="146"/>
      <c r="X5" s="146"/>
      <c r="Y5" s="146"/>
      <c r="Z5" s="146"/>
    </row>
    <row r="6" spans="1:26" s="145" customFormat="1" ht="23.25" customHeight="1" x14ac:dyDescent="0.25">
      <c r="F6" s="151"/>
      <c r="G6" s="151" t="str">
        <f>[1]Mannschaften!A5</f>
        <v xml:space="preserve">Ausrichter:     </v>
      </c>
      <c r="H6" s="151"/>
      <c r="I6" s="151" t="str">
        <f>IF([1]Mannschaften!N5="","",[1]Mannschaften!N5)</f>
        <v>VfL Kellinghusen</v>
      </c>
    </row>
    <row r="7" spans="1:26" s="145" customFormat="1" ht="12.75" customHeight="1" x14ac:dyDescent="0.25">
      <c r="F7" s="151"/>
      <c r="G7" s="151"/>
      <c r="H7" s="151"/>
      <c r="I7" s="151"/>
    </row>
    <row r="8" spans="1:26" s="145" customFormat="1" ht="21" customHeight="1" x14ac:dyDescent="0.3">
      <c r="A8" s="281" t="s">
        <v>75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</row>
    <row r="9" spans="1:26" s="145" customFormat="1" ht="6.6" customHeight="1" x14ac:dyDescent="0.3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1:26" s="145" customFormat="1" ht="26.25" x14ac:dyDescent="0.4">
      <c r="A10" s="151" t="s">
        <v>76</v>
      </c>
      <c r="B10" s="151"/>
      <c r="C10" s="151" t="s">
        <v>90</v>
      </c>
      <c r="D10" s="282"/>
      <c r="E10" s="282"/>
      <c r="F10" s="282"/>
      <c r="G10" s="282"/>
      <c r="H10" s="282"/>
      <c r="I10" s="151"/>
      <c r="J10" s="280"/>
      <c r="K10" s="280"/>
      <c r="L10" s="280"/>
      <c r="M10" s="280"/>
      <c r="N10" s="280"/>
      <c r="O10" s="280"/>
    </row>
    <row r="11" spans="1:26" s="145" customFormat="1" ht="6.6" customHeight="1" x14ac:dyDescent="0.25"/>
    <row r="12" spans="1:26" s="145" customFormat="1" ht="18" x14ac:dyDescent="0.25">
      <c r="F12" s="151" t="s">
        <v>77</v>
      </c>
      <c r="G12" s="149" t="str">
        <f>[1]Mannschaften!K3</f>
        <v>W U14</v>
      </c>
      <c r="H12" s="151"/>
      <c r="I12" s="151" t="s">
        <v>78</v>
      </c>
      <c r="L12" s="153" t="str">
        <f>IF([1]Mannschaften!U3="","",[1]Mannschaften!U3)</f>
        <v>01.01.</v>
      </c>
      <c r="M12" s="154">
        <f>IF([1]Mannschaften!X3="","",[1]Mannschaften!X3)</f>
        <v>2001</v>
      </c>
      <c r="N12" s="151"/>
    </row>
    <row r="13" spans="1:26" s="145" customFormat="1" ht="15.75" thickBot="1" x14ac:dyDescent="0.3"/>
    <row r="14" spans="1:26" s="145" customFormat="1" ht="24.75" customHeight="1" thickBot="1" x14ac:dyDescent="0.3">
      <c r="A14" s="155"/>
      <c r="B14" s="156" t="s">
        <v>79</v>
      </c>
      <c r="C14" s="156" t="s">
        <v>80</v>
      </c>
      <c r="D14" s="283" t="s">
        <v>81</v>
      </c>
      <c r="E14" s="284"/>
      <c r="F14" s="285"/>
      <c r="G14" s="286" t="s">
        <v>82</v>
      </c>
      <c r="H14" s="286"/>
      <c r="I14" s="286" t="s">
        <v>83</v>
      </c>
      <c r="J14" s="286"/>
      <c r="K14" s="286"/>
      <c r="L14" s="157" t="s">
        <v>84</v>
      </c>
      <c r="M14" s="157"/>
      <c r="N14" s="286" t="s">
        <v>85</v>
      </c>
      <c r="O14" s="286"/>
      <c r="S14" s="158"/>
    </row>
    <row r="15" spans="1:26" s="145" customFormat="1" ht="24.75" customHeight="1" x14ac:dyDescent="0.25">
      <c r="A15" s="159">
        <v>1</v>
      </c>
      <c r="B15" s="160">
        <v>3</v>
      </c>
      <c r="C15" s="161" t="s">
        <v>111</v>
      </c>
      <c r="D15" s="287" t="s">
        <v>91</v>
      </c>
      <c r="E15" s="288"/>
      <c r="F15" s="289"/>
      <c r="G15" s="290">
        <v>36900</v>
      </c>
      <c r="H15" s="291"/>
      <c r="I15" s="292">
        <v>14180</v>
      </c>
      <c r="J15" s="293"/>
      <c r="K15" s="294"/>
      <c r="L15" s="295" t="s">
        <v>92</v>
      </c>
      <c r="M15" s="296"/>
      <c r="N15" s="297" t="s">
        <v>93</v>
      </c>
      <c r="O15" s="298"/>
      <c r="S15" s="158"/>
    </row>
    <row r="16" spans="1:26" s="145" customFormat="1" ht="24.75" customHeight="1" x14ac:dyDescent="0.25">
      <c r="A16" s="162">
        <v>2</v>
      </c>
      <c r="B16" s="160">
        <v>8</v>
      </c>
      <c r="C16" s="163"/>
      <c r="D16" s="299" t="s">
        <v>94</v>
      </c>
      <c r="E16" s="300"/>
      <c r="F16" s="301"/>
      <c r="G16" s="302">
        <v>37082</v>
      </c>
      <c r="H16" s="303"/>
      <c r="I16" s="304">
        <v>14585</v>
      </c>
      <c r="J16" s="305"/>
      <c r="K16" s="306"/>
      <c r="L16" s="307" t="s">
        <v>95</v>
      </c>
      <c r="M16" s="308"/>
      <c r="N16" s="309" t="s">
        <v>96</v>
      </c>
      <c r="O16" s="310"/>
    </row>
    <row r="17" spans="1:15" s="145" customFormat="1" ht="24.75" customHeight="1" x14ac:dyDescent="0.25">
      <c r="A17" s="162">
        <v>3</v>
      </c>
      <c r="B17" s="160">
        <v>2</v>
      </c>
      <c r="C17" s="163"/>
      <c r="D17" s="299" t="s">
        <v>97</v>
      </c>
      <c r="E17" s="300"/>
      <c r="F17" s="301"/>
      <c r="G17" s="302">
        <v>37081</v>
      </c>
      <c r="H17" s="303"/>
      <c r="I17" s="304">
        <v>14183</v>
      </c>
      <c r="J17" s="305"/>
      <c r="K17" s="306"/>
      <c r="L17" s="307" t="s">
        <v>92</v>
      </c>
      <c r="M17" s="308"/>
      <c r="N17" s="309" t="s">
        <v>98</v>
      </c>
      <c r="O17" s="310"/>
    </row>
    <row r="18" spans="1:15" s="145" customFormat="1" ht="24.75" customHeight="1" x14ac:dyDescent="0.25">
      <c r="A18" s="162">
        <v>4</v>
      </c>
      <c r="B18" s="160">
        <v>4</v>
      </c>
      <c r="C18" s="163"/>
      <c r="D18" s="299" t="s">
        <v>99</v>
      </c>
      <c r="E18" s="300"/>
      <c r="F18" s="301"/>
      <c r="G18" s="302">
        <v>36934</v>
      </c>
      <c r="H18" s="303"/>
      <c r="I18" s="304">
        <v>14185</v>
      </c>
      <c r="J18" s="305"/>
      <c r="K18" s="306"/>
      <c r="L18" s="307" t="s">
        <v>92</v>
      </c>
      <c r="M18" s="308"/>
      <c r="N18" s="309" t="s">
        <v>100</v>
      </c>
      <c r="O18" s="310"/>
    </row>
    <row r="19" spans="1:15" s="145" customFormat="1" ht="24.75" customHeight="1" x14ac:dyDescent="0.25">
      <c r="A19" s="162">
        <v>5</v>
      </c>
      <c r="B19" s="160">
        <v>9</v>
      </c>
      <c r="C19" s="163"/>
      <c r="D19" s="299" t="s">
        <v>101</v>
      </c>
      <c r="E19" s="300"/>
      <c r="F19" s="301"/>
      <c r="G19" s="302">
        <v>37163</v>
      </c>
      <c r="H19" s="303"/>
      <c r="I19" s="304">
        <v>14182</v>
      </c>
      <c r="J19" s="305"/>
      <c r="K19" s="306"/>
      <c r="L19" s="307" t="s">
        <v>92</v>
      </c>
      <c r="M19" s="308"/>
      <c r="N19" s="309" t="s">
        <v>102</v>
      </c>
      <c r="O19" s="310"/>
    </row>
    <row r="20" spans="1:15" s="145" customFormat="1" ht="24.75" customHeight="1" x14ac:dyDescent="0.25">
      <c r="A20" s="162">
        <v>6</v>
      </c>
      <c r="B20" s="160">
        <v>5</v>
      </c>
      <c r="C20" s="163"/>
      <c r="D20" s="299" t="s">
        <v>103</v>
      </c>
      <c r="E20" s="300"/>
      <c r="F20" s="301"/>
      <c r="G20" s="302">
        <v>37179</v>
      </c>
      <c r="H20" s="303"/>
      <c r="I20" s="304">
        <v>14187</v>
      </c>
      <c r="J20" s="305"/>
      <c r="K20" s="306"/>
      <c r="L20" s="307" t="s">
        <v>92</v>
      </c>
      <c r="M20" s="308"/>
      <c r="N20" s="309" t="s">
        <v>104</v>
      </c>
      <c r="O20" s="310"/>
    </row>
    <row r="21" spans="1:15" s="145" customFormat="1" ht="24.75" customHeight="1" x14ac:dyDescent="0.25">
      <c r="A21" s="162">
        <v>7</v>
      </c>
      <c r="B21" s="160">
        <v>1</v>
      </c>
      <c r="C21" s="163"/>
      <c r="D21" s="299" t="s">
        <v>105</v>
      </c>
      <c r="E21" s="300"/>
      <c r="F21" s="301"/>
      <c r="G21" s="302">
        <v>37048</v>
      </c>
      <c r="H21" s="303"/>
      <c r="I21" s="304">
        <v>14181</v>
      </c>
      <c r="J21" s="305"/>
      <c r="K21" s="306"/>
      <c r="L21" s="307" t="s">
        <v>92</v>
      </c>
      <c r="M21" s="308"/>
      <c r="N21" s="309" t="s">
        <v>106</v>
      </c>
      <c r="O21" s="310"/>
    </row>
    <row r="22" spans="1:15" s="145" customFormat="1" ht="24.75" customHeight="1" x14ac:dyDescent="0.25">
      <c r="A22" s="162">
        <v>8</v>
      </c>
      <c r="B22" s="160">
        <v>7</v>
      </c>
      <c r="C22" s="163"/>
      <c r="D22" s="299" t="s">
        <v>107</v>
      </c>
      <c r="E22" s="300"/>
      <c r="F22" s="301"/>
      <c r="G22" s="302">
        <v>37095</v>
      </c>
      <c r="H22" s="303"/>
      <c r="I22" s="304">
        <v>14184</v>
      </c>
      <c r="J22" s="305"/>
      <c r="K22" s="306"/>
      <c r="L22" s="307" t="s">
        <v>92</v>
      </c>
      <c r="M22" s="308"/>
      <c r="N22" s="309" t="s">
        <v>102</v>
      </c>
      <c r="O22" s="310"/>
    </row>
    <row r="23" spans="1:15" s="145" customFormat="1" ht="24.75" customHeight="1" x14ac:dyDescent="0.25">
      <c r="A23" s="162">
        <v>9</v>
      </c>
      <c r="B23" s="160">
        <v>6</v>
      </c>
      <c r="C23" s="160"/>
      <c r="D23" s="299" t="s">
        <v>108</v>
      </c>
      <c r="E23" s="300"/>
      <c r="F23" s="301"/>
      <c r="G23" s="311">
        <v>36920</v>
      </c>
      <c r="H23" s="312"/>
      <c r="I23" s="313">
        <v>14241</v>
      </c>
      <c r="J23" s="314"/>
      <c r="K23" s="315"/>
      <c r="L23" s="316" t="s">
        <v>109</v>
      </c>
      <c r="M23" s="317"/>
      <c r="N23" s="309" t="s">
        <v>96</v>
      </c>
      <c r="O23" s="310"/>
    </row>
    <row r="24" spans="1:15" s="145" customFormat="1" ht="24.75" customHeight="1" thickBot="1" x14ac:dyDescent="0.3">
      <c r="A24" s="164">
        <v>10</v>
      </c>
      <c r="B24" s="165"/>
      <c r="C24" s="165"/>
      <c r="D24" s="330"/>
      <c r="E24" s="331"/>
      <c r="F24" s="332"/>
      <c r="G24" s="333"/>
      <c r="H24" s="334"/>
      <c r="I24" s="335"/>
      <c r="J24" s="336"/>
      <c r="K24" s="337"/>
      <c r="L24" s="338"/>
      <c r="M24" s="339"/>
      <c r="N24" s="340"/>
      <c r="O24" s="341"/>
    </row>
    <row r="25" spans="1:15" s="145" customFormat="1" ht="24.75" customHeight="1" x14ac:dyDescent="0.25">
      <c r="A25" s="166" t="s">
        <v>86</v>
      </c>
      <c r="B25" s="167"/>
      <c r="C25" s="167"/>
      <c r="D25" s="318" t="s">
        <v>112</v>
      </c>
      <c r="E25" s="319"/>
      <c r="F25" s="320"/>
      <c r="G25" s="321"/>
      <c r="H25" s="322"/>
      <c r="I25" s="323"/>
      <c r="J25" s="324"/>
      <c r="K25" s="325"/>
      <c r="L25" s="326"/>
      <c r="M25" s="327"/>
      <c r="N25" s="328"/>
      <c r="O25" s="329"/>
    </row>
    <row r="26" spans="1:15" s="145" customFormat="1" ht="24.75" customHeight="1" thickBot="1" x14ac:dyDescent="0.3">
      <c r="A26" s="168" t="s">
        <v>87</v>
      </c>
      <c r="B26" s="165"/>
      <c r="C26" s="165"/>
      <c r="D26" s="342" t="s">
        <v>110</v>
      </c>
      <c r="E26" s="343"/>
      <c r="F26" s="344"/>
      <c r="G26" s="333"/>
      <c r="H26" s="334"/>
      <c r="I26" s="345"/>
      <c r="J26" s="346"/>
      <c r="K26" s="347"/>
      <c r="L26" s="348"/>
      <c r="M26" s="349"/>
      <c r="N26" s="340"/>
      <c r="O26" s="341"/>
    </row>
    <row r="27" spans="1:15" s="145" customFormat="1" ht="24.75" customHeight="1" thickBot="1" x14ac:dyDescent="0.3">
      <c r="A27" s="169" t="s">
        <v>88</v>
      </c>
      <c r="B27" s="170"/>
      <c r="C27" s="170"/>
      <c r="D27" s="170"/>
      <c r="E27" s="170"/>
      <c r="F27" s="171"/>
      <c r="G27" s="172">
        <f>G65</f>
        <v>14.266666666666667</v>
      </c>
      <c r="H27" s="173" t="s">
        <v>89</v>
      </c>
      <c r="I27" s="170"/>
      <c r="J27" s="170"/>
      <c r="K27" s="170"/>
      <c r="L27" s="170"/>
      <c r="M27" s="170"/>
      <c r="N27" s="170"/>
      <c r="O27" s="171"/>
    </row>
    <row r="28" spans="1:15" hidden="1" x14ac:dyDescent="0.25">
      <c r="K28" s="175">
        <f>IF(L12="31.12.",31,IF(L12="01.01.",1,IF(L12="01.07.",1,30)))</f>
        <v>1</v>
      </c>
      <c r="L28" s="175">
        <f>IF(L12="31.12.",12,IF(L12="01.01.",1,IF(L12="01.07.",7,6)))</f>
        <v>1</v>
      </c>
      <c r="M28" s="175">
        <f>M12</f>
        <v>2001</v>
      </c>
    </row>
    <row r="29" spans="1:15" hidden="1" x14ac:dyDescent="0.25">
      <c r="B29" s="175">
        <f>D29</f>
        <v>36900</v>
      </c>
      <c r="D29" s="176">
        <f>IF(G15="","",G15)</f>
        <v>36900</v>
      </c>
      <c r="E29" s="176">
        <f>IF(D29="","",D29+1)</f>
        <v>36901</v>
      </c>
      <c r="F29" s="175">
        <f>IF(D29="","",DAY(D29))</f>
        <v>9</v>
      </c>
      <c r="G29" s="175">
        <f>IF(D29="","",MONTH(D29))</f>
        <v>1</v>
      </c>
      <c r="H29" s="174">
        <f>IF(D29="","",YEAR(D29))</f>
        <v>2001</v>
      </c>
      <c r="K29" s="174">
        <f>IF(D29="","",$K$28-F29)</f>
        <v>-8</v>
      </c>
      <c r="L29" s="174">
        <f t="shared" ref="L29:L38" si="0">IF(D29="","",$L$28-G29)</f>
        <v>0</v>
      </c>
      <c r="M29" s="174">
        <f t="shared" ref="M29:M38" si="1">IF(D29="","",$M$28-H29)</f>
        <v>0</v>
      </c>
      <c r="N29" s="174">
        <f>K29+(L29*100)+(M29*10000)</f>
        <v>-8</v>
      </c>
      <c r="O29" s="174">
        <f>IF([1]Mannschaften!K$3=[1]Mannschaften!P$169,N29,IF([1]Mannschaften!K$3=[1]Mannschaften!P$170,N29,IF([1]Mannschaften!K$3=[1]Mannschaften!P$171,N29,IF([1]Mannschaften!K$3=[1]Mannschaften!P$172,N29,IF([1]Mannschaften!K$3=[1]Mannschaften!P$173,N29,N29*-1)))))</f>
        <v>8</v>
      </c>
    </row>
    <row r="30" spans="1:15" hidden="1" x14ac:dyDescent="0.25">
      <c r="B30" s="175">
        <f t="shared" ref="B30:B38" si="2">D30</f>
        <v>37082</v>
      </c>
      <c r="D30" s="176">
        <f t="shared" ref="D30:D38" si="3">IF(G16="","",G16)</f>
        <v>37082</v>
      </c>
      <c r="E30" s="176">
        <f t="shared" ref="E30:E38" si="4">IF(D30="","",D30+1)</f>
        <v>37083</v>
      </c>
      <c r="F30" s="175">
        <f t="shared" ref="F30:F38" si="5">IF(D30="","",DAY(D30))</f>
        <v>10</v>
      </c>
      <c r="G30" s="175">
        <f t="shared" ref="G30:G38" si="6">IF(D30="","",MONTH(D30))</f>
        <v>7</v>
      </c>
      <c r="H30" s="174">
        <f t="shared" ref="H30:H38" si="7">IF(D30="","",YEAR(D30))</f>
        <v>2001</v>
      </c>
      <c r="K30" s="174">
        <f t="shared" ref="K30:K35" si="8">IF(D30="","",$K$28-F30)</f>
        <v>-9</v>
      </c>
      <c r="L30" s="174">
        <f t="shared" si="0"/>
        <v>-6</v>
      </c>
      <c r="M30" s="174">
        <f t="shared" si="1"/>
        <v>0</v>
      </c>
      <c r="N30" s="174">
        <f t="shared" ref="N30:N35" si="9">K30+(L30*100)+(M30*10000)</f>
        <v>-609</v>
      </c>
      <c r="O30" s="174">
        <f>IF([1]Mannschaften!K$3=[1]Mannschaften!P$169,N30,IF([1]Mannschaften!K$3=[1]Mannschaften!P$170,N30,IF([1]Mannschaften!K$3=[1]Mannschaften!P$171,N30,IF([1]Mannschaften!K$3=[1]Mannschaften!P$172,N30,IF([1]Mannschaften!K$3=[1]Mannschaften!P$173,N30,N30*-1)))))</f>
        <v>609</v>
      </c>
    </row>
    <row r="31" spans="1:15" hidden="1" x14ac:dyDescent="0.25">
      <c r="B31" s="175">
        <f t="shared" si="2"/>
        <v>37081</v>
      </c>
      <c r="D31" s="176">
        <f t="shared" si="3"/>
        <v>37081</v>
      </c>
      <c r="E31" s="176">
        <f t="shared" si="4"/>
        <v>37082</v>
      </c>
      <c r="F31" s="175">
        <f t="shared" si="5"/>
        <v>9</v>
      </c>
      <c r="G31" s="175">
        <f t="shared" si="6"/>
        <v>7</v>
      </c>
      <c r="H31" s="174">
        <f t="shared" si="7"/>
        <v>2001</v>
      </c>
      <c r="K31" s="174">
        <f t="shared" si="8"/>
        <v>-8</v>
      </c>
      <c r="L31" s="174">
        <f t="shared" si="0"/>
        <v>-6</v>
      </c>
      <c r="M31" s="174">
        <f t="shared" si="1"/>
        <v>0</v>
      </c>
      <c r="N31" s="174">
        <f t="shared" si="9"/>
        <v>-608</v>
      </c>
      <c r="O31" s="174">
        <f>IF([1]Mannschaften!K$3=[1]Mannschaften!P$169,N31,IF([1]Mannschaften!K$3=[1]Mannschaften!P$170,N31,IF([1]Mannschaften!K$3=[1]Mannschaften!P$171,N31,IF([1]Mannschaften!K$3=[1]Mannschaften!P$172,N31,IF([1]Mannschaften!K$3=[1]Mannschaften!P$173,N31,N31*-1)))))</f>
        <v>608</v>
      </c>
    </row>
    <row r="32" spans="1:15" hidden="1" x14ac:dyDescent="0.25">
      <c r="B32" s="175">
        <f t="shared" si="2"/>
        <v>36934</v>
      </c>
      <c r="D32" s="176">
        <f t="shared" si="3"/>
        <v>36934</v>
      </c>
      <c r="E32" s="176">
        <f t="shared" si="4"/>
        <v>36935</v>
      </c>
      <c r="F32" s="175">
        <f t="shared" si="5"/>
        <v>12</v>
      </c>
      <c r="G32" s="175">
        <f t="shared" si="6"/>
        <v>2</v>
      </c>
      <c r="H32" s="174">
        <f t="shared" si="7"/>
        <v>2001</v>
      </c>
      <c r="K32" s="174">
        <f t="shared" si="8"/>
        <v>-11</v>
      </c>
      <c r="L32" s="174">
        <f t="shared" si="0"/>
        <v>-1</v>
      </c>
      <c r="M32" s="174">
        <f t="shared" si="1"/>
        <v>0</v>
      </c>
      <c r="N32" s="174">
        <f t="shared" si="9"/>
        <v>-111</v>
      </c>
      <c r="O32" s="174">
        <f>IF([1]Mannschaften!K$3=[1]Mannschaften!P$169,N32,IF([1]Mannschaften!K$3=[1]Mannschaften!P$170,N32,IF([1]Mannschaften!K$3=[1]Mannschaften!P$171,N32,IF([1]Mannschaften!K$3=[1]Mannschaften!P$172,N32,IF([1]Mannschaften!K$3=[1]Mannschaften!P$173,N32,N32*-1)))))</f>
        <v>111</v>
      </c>
    </row>
    <row r="33" spans="2:15" hidden="1" x14ac:dyDescent="0.25">
      <c r="B33" s="175">
        <f t="shared" si="2"/>
        <v>37163</v>
      </c>
      <c r="D33" s="176">
        <f t="shared" si="3"/>
        <v>37163</v>
      </c>
      <c r="E33" s="176">
        <f t="shared" si="4"/>
        <v>37164</v>
      </c>
      <c r="F33" s="175">
        <f t="shared" si="5"/>
        <v>29</v>
      </c>
      <c r="G33" s="175">
        <f t="shared" si="6"/>
        <v>9</v>
      </c>
      <c r="H33" s="174">
        <f t="shared" si="7"/>
        <v>2001</v>
      </c>
      <c r="K33" s="174">
        <f t="shared" si="8"/>
        <v>-28</v>
      </c>
      <c r="L33" s="174">
        <f t="shared" si="0"/>
        <v>-8</v>
      </c>
      <c r="M33" s="174">
        <f t="shared" si="1"/>
        <v>0</v>
      </c>
      <c r="N33" s="174">
        <f t="shared" si="9"/>
        <v>-828</v>
      </c>
      <c r="O33" s="174">
        <f>IF([1]Mannschaften!K$3=[1]Mannschaften!P$169,N33,IF([1]Mannschaften!K$3=[1]Mannschaften!P$170,N33,IF([1]Mannschaften!K$3=[1]Mannschaften!P$171,N33,IF([1]Mannschaften!K$3=[1]Mannschaften!P$172,N33,IF([1]Mannschaften!K$3=[1]Mannschaften!P$173,N33,N33*-1)))))</f>
        <v>828</v>
      </c>
    </row>
    <row r="34" spans="2:15" hidden="1" x14ac:dyDescent="0.25">
      <c r="B34" s="175">
        <f t="shared" si="2"/>
        <v>37179</v>
      </c>
      <c r="D34" s="176">
        <f>IF(G20="","",G20)</f>
        <v>37179</v>
      </c>
      <c r="E34" s="176">
        <f t="shared" si="4"/>
        <v>37180</v>
      </c>
      <c r="F34" s="175">
        <f t="shared" si="5"/>
        <v>15</v>
      </c>
      <c r="G34" s="175">
        <f t="shared" si="6"/>
        <v>10</v>
      </c>
      <c r="H34" s="174">
        <f t="shared" si="7"/>
        <v>2001</v>
      </c>
      <c r="K34" s="174">
        <f t="shared" si="8"/>
        <v>-14</v>
      </c>
      <c r="L34" s="174">
        <f t="shared" si="0"/>
        <v>-9</v>
      </c>
      <c r="M34" s="174">
        <f t="shared" si="1"/>
        <v>0</v>
      </c>
      <c r="N34" s="174">
        <f t="shared" si="9"/>
        <v>-914</v>
      </c>
      <c r="O34" s="174">
        <f>IF([1]Mannschaften!K$3=[1]Mannschaften!P$169,N34,IF([1]Mannschaften!K$3=[1]Mannschaften!P$170,N34,IF([1]Mannschaften!K$3=[1]Mannschaften!P$171,N34,IF([1]Mannschaften!K$3=[1]Mannschaften!P$172,N34,IF([1]Mannschaften!K$3=[1]Mannschaften!P$173,N34,N34*-1)))))</f>
        <v>914</v>
      </c>
    </row>
    <row r="35" spans="2:15" hidden="1" x14ac:dyDescent="0.25">
      <c r="B35" s="175">
        <f t="shared" si="2"/>
        <v>37048</v>
      </c>
      <c r="D35" s="176">
        <f>IF(G21="","",G21)</f>
        <v>37048</v>
      </c>
      <c r="E35" s="176">
        <f t="shared" si="4"/>
        <v>37049</v>
      </c>
      <c r="F35" s="175">
        <f t="shared" si="5"/>
        <v>6</v>
      </c>
      <c r="G35" s="175">
        <f t="shared" si="6"/>
        <v>6</v>
      </c>
      <c r="H35" s="174">
        <f t="shared" si="7"/>
        <v>2001</v>
      </c>
      <c r="K35" s="174">
        <f t="shared" si="8"/>
        <v>-5</v>
      </c>
      <c r="L35" s="174">
        <f t="shared" si="0"/>
        <v>-5</v>
      </c>
      <c r="M35" s="174">
        <f t="shared" si="1"/>
        <v>0</v>
      </c>
      <c r="N35" s="174">
        <f t="shared" si="9"/>
        <v>-505</v>
      </c>
      <c r="O35" s="174">
        <f>IF([1]Mannschaften!K$3=[1]Mannschaften!P$169,N35,IF([1]Mannschaften!K$3=[1]Mannschaften!P$170,N35,IF([1]Mannschaften!K$3=[1]Mannschaften!P$171,N35,IF([1]Mannschaften!K$3=[1]Mannschaften!P$172,N35,IF([1]Mannschaften!K$3=[1]Mannschaften!P$173,N35,N35*-1)))))</f>
        <v>505</v>
      </c>
    </row>
    <row r="36" spans="2:15" hidden="1" x14ac:dyDescent="0.25">
      <c r="B36" s="175">
        <f t="shared" si="2"/>
        <v>37095</v>
      </c>
      <c r="D36" s="176">
        <f t="shared" si="3"/>
        <v>37095</v>
      </c>
      <c r="E36" s="176">
        <f t="shared" si="4"/>
        <v>37096</v>
      </c>
      <c r="F36" s="175">
        <f t="shared" si="5"/>
        <v>23</v>
      </c>
      <c r="G36" s="175">
        <f t="shared" si="6"/>
        <v>7</v>
      </c>
      <c r="H36" s="174">
        <f t="shared" si="7"/>
        <v>2001</v>
      </c>
      <c r="K36" s="174">
        <f>IF(D36="","",$K$28-F36)</f>
        <v>-22</v>
      </c>
      <c r="L36" s="174">
        <f t="shared" si="0"/>
        <v>-6</v>
      </c>
      <c r="M36" s="174">
        <f t="shared" si="1"/>
        <v>0</v>
      </c>
      <c r="N36" s="174">
        <f>K36+(L36*100)+(M36*10000)</f>
        <v>-622</v>
      </c>
      <c r="O36" s="174">
        <f>IF([1]Mannschaften!K$3=[1]Mannschaften!P$169,N36,IF([1]Mannschaften!K$3=[1]Mannschaften!P$170,N36,IF([1]Mannschaften!K$3=[1]Mannschaften!P$171,N36,IF([1]Mannschaften!K$3=[1]Mannschaften!P$172,N36,IF([1]Mannschaften!K$3=[1]Mannschaften!P$173,N36,N36*-1)))))</f>
        <v>622</v>
      </c>
    </row>
    <row r="37" spans="2:15" hidden="1" x14ac:dyDescent="0.25">
      <c r="B37" s="175">
        <f t="shared" si="2"/>
        <v>36920</v>
      </c>
      <c r="D37" s="176">
        <f t="shared" si="3"/>
        <v>36920</v>
      </c>
      <c r="E37" s="176">
        <f t="shared" si="4"/>
        <v>36921</v>
      </c>
      <c r="F37" s="175">
        <f t="shared" si="5"/>
        <v>29</v>
      </c>
      <c r="G37" s="175">
        <f t="shared" si="6"/>
        <v>1</v>
      </c>
      <c r="H37" s="174">
        <f t="shared" si="7"/>
        <v>2001</v>
      </c>
      <c r="K37" s="174">
        <f>IF(D37="","",$K$28-F37)</f>
        <v>-28</v>
      </c>
      <c r="L37" s="174">
        <f t="shared" si="0"/>
        <v>0</v>
      </c>
      <c r="M37" s="174">
        <f t="shared" si="1"/>
        <v>0</v>
      </c>
      <c r="N37" s="174">
        <f>K37+(L37*100)+(M37*10000)</f>
        <v>-28</v>
      </c>
      <c r="O37" s="174">
        <f>IF([1]Mannschaften!K$3=[1]Mannschaften!P$169,N37,IF([1]Mannschaften!K$3=[1]Mannschaften!P$170,N37,IF([1]Mannschaften!K$3=[1]Mannschaften!P$171,N37,IF([1]Mannschaften!K$3=[1]Mannschaften!P$172,N37,IF([1]Mannschaften!K$3=[1]Mannschaften!P$173,N37,N37*-1)))))</f>
        <v>28</v>
      </c>
    </row>
    <row r="38" spans="2:15" hidden="1" x14ac:dyDescent="0.25">
      <c r="B38" s="175" t="str">
        <f t="shared" si="2"/>
        <v/>
      </c>
      <c r="D38" s="176" t="str">
        <f t="shared" si="3"/>
        <v/>
      </c>
      <c r="E38" s="176" t="str">
        <f t="shared" si="4"/>
        <v/>
      </c>
      <c r="F38" s="175" t="str">
        <f t="shared" si="5"/>
        <v/>
      </c>
      <c r="G38" s="175" t="str">
        <f t="shared" si="6"/>
        <v/>
      </c>
      <c r="H38" s="174" t="str">
        <f t="shared" si="7"/>
        <v/>
      </c>
      <c r="K38" s="174" t="str">
        <f>IF(D38="","",$K$28-F38)</f>
        <v/>
      </c>
      <c r="L38" s="174" t="str">
        <f t="shared" si="0"/>
        <v/>
      </c>
      <c r="M38" s="174" t="str">
        <f t="shared" si="1"/>
        <v/>
      </c>
      <c r="N38" s="174" t="e">
        <f>K38+(L38*100)+(M38*10000)</f>
        <v>#VALUE!</v>
      </c>
      <c r="O38" s="174" t="e">
        <f>IF([1]Mannschaften!K$3=[1]Mannschaften!P$169,N38,IF([1]Mannschaften!K$3=[1]Mannschaften!P$170,N38,IF([1]Mannschaften!K$3=[1]Mannschaften!P$171,N38,IF([1]Mannschaften!K$3=[1]Mannschaften!P$172,N38,IF([1]Mannschaften!K$3=[1]Mannschaften!P$173,N38,N38*-1)))))</f>
        <v>#VALUE!</v>
      </c>
    </row>
    <row r="39" spans="2:15" hidden="1" x14ac:dyDescent="0.25"/>
    <row r="40" spans="2:15" hidden="1" x14ac:dyDescent="0.25">
      <c r="D40" s="174">
        <f>DAY([1]Mannschaften!P4)</f>
        <v>5</v>
      </c>
      <c r="E40" s="174">
        <f>MONTH([1]Mannschaften!P4)</f>
        <v>9</v>
      </c>
      <c r="H40" s="174">
        <f>DAY([1]Mannschaften!T4)</f>
        <v>6</v>
      </c>
      <c r="I40" s="174">
        <f>MONTH([1]Mannschaften!T4)</f>
        <v>9</v>
      </c>
    </row>
    <row r="41" spans="2:15" hidden="1" x14ac:dyDescent="0.25">
      <c r="D41" s="175">
        <f t="shared" ref="D41:D50" si="10">IF($D$40=F29,1,0)</f>
        <v>0</v>
      </c>
      <c r="E41" s="175">
        <f t="shared" ref="E41:E50" si="11">IF($E$40=G29,1,0)</f>
        <v>0</v>
      </c>
      <c r="F41" s="175"/>
      <c r="G41" s="175">
        <f>D41+E41</f>
        <v>0</v>
      </c>
      <c r="H41" s="175">
        <f t="shared" ref="H41:H50" si="12">IF($H$40=F29,1,0)</f>
        <v>0</v>
      </c>
      <c r="I41" s="175">
        <f t="shared" ref="I41:I50" si="13">IF($I$40=G29,1,0)</f>
        <v>0</v>
      </c>
      <c r="K41" s="175">
        <f>H41+I41</f>
        <v>0</v>
      </c>
    </row>
    <row r="42" spans="2:15" hidden="1" x14ac:dyDescent="0.25">
      <c r="D42" s="175">
        <f t="shared" si="10"/>
        <v>0</v>
      </c>
      <c r="E42" s="175">
        <f t="shared" si="11"/>
        <v>0</v>
      </c>
      <c r="F42" s="175"/>
      <c r="G42" s="175">
        <f t="shared" ref="G42:G50" si="14">D42+E42</f>
        <v>0</v>
      </c>
      <c r="H42" s="175">
        <f t="shared" si="12"/>
        <v>0</v>
      </c>
      <c r="I42" s="175">
        <f t="shared" si="13"/>
        <v>0</v>
      </c>
      <c r="K42" s="175">
        <f t="shared" ref="K42:K50" si="15">H42+I42</f>
        <v>0</v>
      </c>
    </row>
    <row r="43" spans="2:15" hidden="1" x14ac:dyDescent="0.25">
      <c r="D43" s="175">
        <f t="shared" si="10"/>
        <v>0</v>
      </c>
      <c r="E43" s="175">
        <f t="shared" si="11"/>
        <v>0</v>
      </c>
      <c r="F43" s="175"/>
      <c r="G43" s="175">
        <f t="shared" si="14"/>
        <v>0</v>
      </c>
      <c r="H43" s="175">
        <f t="shared" si="12"/>
        <v>0</v>
      </c>
      <c r="I43" s="175">
        <f t="shared" si="13"/>
        <v>0</v>
      </c>
      <c r="K43" s="175">
        <f t="shared" si="15"/>
        <v>0</v>
      </c>
    </row>
    <row r="44" spans="2:15" hidden="1" x14ac:dyDescent="0.25">
      <c r="D44" s="175">
        <f t="shared" si="10"/>
        <v>0</v>
      </c>
      <c r="E44" s="175">
        <f t="shared" si="11"/>
        <v>0</v>
      </c>
      <c r="F44" s="175"/>
      <c r="G44" s="175">
        <f t="shared" si="14"/>
        <v>0</v>
      </c>
      <c r="H44" s="175">
        <f t="shared" si="12"/>
        <v>0</v>
      </c>
      <c r="I44" s="175">
        <f t="shared" si="13"/>
        <v>0</v>
      </c>
      <c r="K44" s="175">
        <f t="shared" si="15"/>
        <v>0</v>
      </c>
    </row>
    <row r="45" spans="2:15" hidden="1" x14ac:dyDescent="0.25">
      <c r="D45" s="175">
        <f t="shared" si="10"/>
        <v>0</v>
      </c>
      <c r="E45" s="175">
        <f t="shared" si="11"/>
        <v>1</v>
      </c>
      <c r="F45" s="175"/>
      <c r="G45" s="175">
        <f t="shared" si="14"/>
        <v>1</v>
      </c>
      <c r="H45" s="175">
        <f t="shared" si="12"/>
        <v>0</v>
      </c>
      <c r="I45" s="175">
        <f t="shared" si="13"/>
        <v>1</v>
      </c>
      <c r="K45" s="175">
        <f t="shared" si="15"/>
        <v>1</v>
      </c>
    </row>
    <row r="46" spans="2:15" hidden="1" x14ac:dyDescent="0.25">
      <c r="D46" s="175">
        <f t="shared" si="10"/>
        <v>0</v>
      </c>
      <c r="E46" s="175">
        <f t="shared" si="11"/>
        <v>0</v>
      </c>
      <c r="F46" s="175"/>
      <c r="G46" s="175">
        <f t="shared" si="14"/>
        <v>0</v>
      </c>
      <c r="H46" s="175">
        <f t="shared" si="12"/>
        <v>0</v>
      </c>
      <c r="I46" s="175">
        <f t="shared" si="13"/>
        <v>0</v>
      </c>
      <c r="K46" s="175">
        <f t="shared" si="15"/>
        <v>0</v>
      </c>
    </row>
    <row r="47" spans="2:15" hidden="1" x14ac:dyDescent="0.25">
      <c r="D47" s="175">
        <f t="shared" si="10"/>
        <v>0</v>
      </c>
      <c r="E47" s="175">
        <f t="shared" si="11"/>
        <v>0</v>
      </c>
      <c r="F47" s="175"/>
      <c r="G47" s="175">
        <f t="shared" si="14"/>
        <v>0</v>
      </c>
      <c r="H47" s="175">
        <f t="shared" si="12"/>
        <v>1</v>
      </c>
      <c r="I47" s="175">
        <f t="shared" si="13"/>
        <v>0</v>
      </c>
      <c r="K47" s="175">
        <f t="shared" si="15"/>
        <v>1</v>
      </c>
    </row>
    <row r="48" spans="2:15" hidden="1" x14ac:dyDescent="0.25">
      <c r="D48" s="175">
        <f t="shared" si="10"/>
        <v>0</v>
      </c>
      <c r="E48" s="175">
        <f t="shared" si="11"/>
        <v>0</v>
      </c>
      <c r="F48" s="175"/>
      <c r="G48" s="175">
        <f t="shared" si="14"/>
        <v>0</v>
      </c>
      <c r="H48" s="175">
        <f t="shared" si="12"/>
        <v>0</v>
      </c>
      <c r="I48" s="175">
        <f t="shared" si="13"/>
        <v>0</v>
      </c>
      <c r="K48" s="175">
        <f t="shared" si="15"/>
        <v>0</v>
      </c>
    </row>
    <row r="49" spans="4:11" hidden="1" x14ac:dyDescent="0.25">
      <c r="D49" s="175">
        <f t="shared" si="10"/>
        <v>0</v>
      </c>
      <c r="E49" s="175">
        <f t="shared" si="11"/>
        <v>0</v>
      </c>
      <c r="F49" s="175"/>
      <c r="G49" s="175">
        <f t="shared" si="14"/>
        <v>0</v>
      </c>
      <c r="H49" s="175">
        <f t="shared" si="12"/>
        <v>0</v>
      </c>
      <c r="I49" s="175">
        <f t="shared" si="13"/>
        <v>0</v>
      </c>
      <c r="K49" s="175">
        <f t="shared" si="15"/>
        <v>0</v>
      </c>
    </row>
    <row r="50" spans="4:11" hidden="1" x14ac:dyDescent="0.25">
      <c r="D50" s="175">
        <f t="shared" si="10"/>
        <v>0</v>
      </c>
      <c r="E50" s="175">
        <f t="shared" si="11"/>
        <v>0</v>
      </c>
      <c r="F50" s="175"/>
      <c r="G50" s="175">
        <f t="shared" si="14"/>
        <v>0</v>
      </c>
      <c r="H50" s="175">
        <f t="shared" si="12"/>
        <v>0</v>
      </c>
      <c r="I50" s="175">
        <f t="shared" si="13"/>
        <v>0</v>
      </c>
      <c r="K50" s="175">
        <f t="shared" si="15"/>
        <v>0</v>
      </c>
    </row>
    <row r="51" spans="4:11" hidden="1" x14ac:dyDescent="0.25"/>
    <row r="52" spans="4:11" hidden="1" x14ac:dyDescent="0.25"/>
    <row r="53" spans="4:11" hidden="1" x14ac:dyDescent="0.25"/>
    <row r="54" spans="4:11" hidden="1" x14ac:dyDescent="0.25">
      <c r="G54" s="175">
        <f>IF(G15="","",I$4-G15)</f>
        <v>5352</v>
      </c>
      <c r="H54" s="174">
        <f>IF(G54="",0,1)</f>
        <v>1</v>
      </c>
    </row>
    <row r="55" spans="4:11" hidden="1" x14ac:dyDescent="0.25">
      <c r="G55" s="175">
        <f t="shared" ref="G55:G63" si="16">IF(G16="","",I$4-G16)</f>
        <v>5170</v>
      </c>
      <c r="H55" s="174">
        <f t="shared" ref="H55:H63" si="17">IF(G55="",0,1)</f>
        <v>1</v>
      </c>
    </row>
    <row r="56" spans="4:11" hidden="1" x14ac:dyDescent="0.25">
      <c r="G56" s="175">
        <f t="shared" si="16"/>
        <v>5171</v>
      </c>
      <c r="H56" s="174">
        <f t="shared" si="17"/>
        <v>1</v>
      </c>
    </row>
    <row r="57" spans="4:11" hidden="1" x14ac:dyDescent="0.25">
      <c r="G57" s="175">
        <f t="shared" si="16"/>
        <v>5318</v>
      </c>
      <c r="H57" s="174">
        <f t="shared" si="17"/>
        <v>1</v>
      </c>
    </row>
    <row r="58" spans="4:11" hidden="1" x14ac:dyDescent="0.25">
      <c r="G58" s="175">
        <f t="shared" si="16"/>
        <v>5089</v>
      </c>
      <c r="H58" s="174">
        <f t="shared" si="17"/>
        <v>1</v>
      </c>
    </row>
    <row r="59" spans="4:11" hidden="1" x14ac:dyDescent="0.25">
      <c r="G59" s="175">
        <f t="shared" si="16"/>
        <v>5073</v>
      </c>
      <c r="H59" s="174">
        <f t="shared" si="17"/>
        <v>1</v>
      </c>
    </row>
    <row r="60" spans="4:11" hidden="1" x14ac:dyDescent="0.25">
      <c r="G60" s="175">
        <f t="shared" si="16"/>
        <v>5204</v>
      </c>
      <c r="H60" s="174">
        <f t="shared" si="17"/>
        <v>1</v>
      </c>
    </row>
    <row r="61" spans="4:11" hidden="1" x14ac:dyDescent="0.25">
      <c r="G61" s="175">
        <f t="shared" si="16"/>
        <v>5157</v>
      </c>
      <c r="H61" s="174">
        <f t="shared" si="17"/>
        <v>1</v>
      </c>
    </row>
    <row r="62" spans="4:11" hidden="1" x14ac:dyDescent="0.25">
      <c r="G62" s="175">
        <f t="shared" si="16"/>
        <v>5332</v>
      </c>
      <c r="H62" s="174">
        <f t="shared" si="17"/>
        <v>1</v>
      </c>
    </row>
    <row r="63" spans="4:11" hidden="1" x14ac:dyDescent="0.25">
      <c r="G63" s="175" t="str">
        <f t="shared" si="16"/>
        <v/>
      </c>
      <c r="H63" s="174">
        <f t="shared" si="17"/>
        <v>0</v>
      </c>
    </row>
    <row r="64" spans="4:11" hidden="1" x14ac:dyDescent="0.25">
      <c r="G64" s="175"/>
      <c r="H64" s="174">
        <f>SUM(H54:H63)</f>
        <v>9</v>
      </c>
    </row>
    <row r="65" spans="7:7" hidden="1" x14ac:dyDescent="0.25">
      <c r="G65" s="177">
        <f>IF(H64=0,"",SUM(G54:G63)/365/H64)</f>
        <v>14.266666666666667</v>
      </c>
    </row>
    <row r="66" spans="7:7" hidden="1" x14ac:dyDescent="0.25"/>
  </sheetData>
  <mergeCells count="70">
    <mergeCell ref="D26:F26"/>
    <mergeCell ref="G26:H26"/>
    <mergeCell ref="I26:K26"/>
    <mergeCell ref="L26:M26"/>
    <mergeCell ref="N26:O26"/>
    <mergeCell ref="D24:F24"/>
    <mergeCell ref="G24:H24"/>
    <mergeCell ref="I24:K24"/>
    <mergeCell ref="L24:M24"/>
    <mergeCell ref="N24:O24"/>
    <mergeCell ref="D25:F25"/>
    <mergeCell ref="G25:H25"/>
    <mergeCell ref="I25:K25"/>
    <mergeCell ref="L25:M25"/>
    <mergeCell ref="N25:O25"/>
    <mergeCell ref="D22:F22"/>
    <mergeCell ref="G22:H22"/>
    <mergeCell ref="I22:K22"/>
    <mergeCell ref="L22:M22"/>
    <mergeCell ref="N22:O22"/>
    <mergeCell ref="D23:F23"/>
    <mergeCell ref="G23:H23"/>
    <mergeCell ref="I23:K23"/>
    <mergeCell ref="L23:M23"/>
    <mergeCell ref="N23:O23"/>
    <mergeCell ref="D20:F20"/>
    <mergeCell ref="G20:H20"/>
    <mergeCell ref="I20:K20"/>
    <mergeCell ref="L20:M20"/>
    <mergeCell ref="N20:O20"/>
    <mergeCell ref="D21:F21"/>
    <mergeCell ref="G21:H21"/>
    <mergeCell ref="I21:K21"/>
    <mergeCell ref="L21:M21"/>
    <mergeCell ref="N21:O21"/>
    <mergeCell ref="D18:F18"/>
    <mergeCell ref="G18:H18"/>
    <mergeCell ref="I18:K18"/>
    <mergeCell ref="L18:M18"/>
    <mergeCell ref="N18:O18"/>
    <mergeCell ref="D19:F19"/>
    <mergeCell ref="G19:H19"/>
    <mergeCell ref="I19:K19"/>
    <mergeCell ref="L19:M19"/>
    <mergeCell ref="N19:O19"/>
    <mergeCell ref="D16:F16"/>
    <mergeCell ref="G16:H16"/>
    <mergeCell ref="I16:K16"/>
    <mergeCell ref="L16:M16"/>
    <mergeCell ref="N16:O16"/>
    <mergeCell ref="D17:F17"/>
    <mergeCell ref="G17:H17"/>
    <mergeCell ref="I17:K17"/>
    <mergeCell ref="L17:M17"/>
    <mergeCell ref="N17:O17"/>
    <mergeCell ref="D14:F14"/>
    <mergeCell ref="G14:H14"/>
    <mergeCell ref="I14:K14"/>
    <mergeCell ref="N14:O14"/>
    <mergeCell ref="D15:F15"/>
    <mergeCell ref="G15:H15"/>
    <mergeCell ref="I15:K15"/>
    <mergeCell ref="L15:M15"/>
    <mergeCell ref="N15:O15"/>
    <mergeCell ref="E1:M1"/>
    <mergeCell ref="E2:M2"/>
    <mergeCell ref="E4:H4"/>
    <mergeCell ref="A8:O8"/>
    <mergeCell ref="D10:H10"/>
    <mergeCell ref="J10:O10"/>
  </mergeCells>
  <conditionalFormatting sqref="D25:F26">
    <cfRule type="expression" dxfId="5" priority="4" stopIfTrue="1">
      <formula>$O39&lt;0</formula>
    </cfRule>
    <cfRule type="expression" dxfId="4" priority="5" stopIfTrue="1">
      <formula>$K51=2</formula>
    </cfRule>
    <cfRule type="expression" dxfId="3" priority="6" stopIfTrue="1">
      <formula>$G51=2</formula>
    </cfRule>
  </conditionalFormatting>
  <conditionalFormatting sqref="D15:F24">
    <cfRule type="expression" dxfId="2" priority="1" stopIfTrue="1">
      <formula>$O29&lt;0</formula>
    </cfRule>
    <cfRule type="expression" dxfId="1" priority="2" stopIfTrue="1">
      <formula>$K41=2</formula>
    </cfRule>
    <cfRule type="expression" dxfId="0" priority="3" stopIfTrue="1">
      <formula>$G41=2</formula>
    </cfRule>
  </conditionalFormatting>
  <pageMargins left="0.7" right="0.7" top="0.78740157499999996" bottom="0.78740157499999996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Spielplan w U14 Samstag</vt:lpstr>
      <vt:lpstr>Spielplan w U14 Sonntag</vt:lpstr>
      <vt:lpstr>Mannschaftsliste</vt:lpstr>
      <vt:lpstr>'Spielplan w U14 Samstag'!Druckbereich</vt:lpstr>
      <vt:lpstr>'Spielplan w U14 Sonntag'!Druckbereich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Guenter</dc:creator>
  <cp:lastModifiedBy>MEDION PC</cp:lastModifiedBy>
  <cp:lastPrinted>2015-08-24T13:30:08Z</cp:lastPrinted>
  <dcterms:created xsi:type="dcterms:W3CDTF">2015-08-24T07:08:37Z</dcterms:created>
  <dcterms:modified xsi:type="dcterms:W3CDTF">2015-08-27T11:31:37Z</dcterms:modified>
</cp:coreProperties>
</file>